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845" tabRatio="718" activeTab="3"/>
  </bookViews>
  <sheets>
    <sheet name="без переигровки" sheetId="1" r:id="rId1"/>
    <sheet name="квалификация" sheetId="2" r:id="rId2"/>
    <sheet name="раунд робин" sheetId="3" r:id="rId3"/>
    <sheet name="степледдер" sheetId="4" r:id="rId4"/>
  </sheets>
  <definedNames>
    <definedName name="_xlnm.Print_Area" localSheetId="2">'раунд робин'!$A$1:$W$28</definedName>
  </definedNames>
  <calcPr fullCalcOnLoad="1"/>
</workbook>
</file>

<file path=xl/sharedStrings.xml><?xml version="1.0" encoding="utf-8"?>
<sst xmlns="http://schemas.openxmlformats.org/spreadsheetml/2006/main" count="181" uniqueCount="78">
  <si>
    <t>Волгоградская областная</t>
  </si>
  <si>
    <t xml:space="preserve">Федерация Спортивного </t>
  </si>
  <si>
    <t>Боулинга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</si>
  <si>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</si>
  <si>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</si>
  <si>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</si>
  <si>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</si>
  <si>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</si>
  <si>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</si>
  <si>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</si>
  <si>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</si>
  <si>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ЖЕНЩИНЫ</t>
  </si>
  <si>
    <t>Раунд Робин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</si>
  <si>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</si>
  <si>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</si>
  <si>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</si>
  <si>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</si>
  <si>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</si>
  <si>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</si>
  <si>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</si>
  <si>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</si>
  <si>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</si>
  <si>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</si>
  <si>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</si>
  <si>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>Женщины</t>
  </si>
  <si>
    <t xml:space="preserve"> </t>
  </si>
  <si>
    <t>СТЕПЛЕДДЕР МУЖЧИН</t>
  </si>
  <si>
    <t xml:space="preserve"> СТЕПЛЕДДЕР ЖЕНЩИН</t>
  </si>
  <si>
    <t>Таблица результатов Открытого Чемпионата Волгоградской обл. 2014</t>
  </si>
  <si>
    <t xml:space="preserve">5 этап </t>
  </si>
  <si>
    <t>17 мая 2014 г.</t>
  </si>
  <si>
    <t>Новикова К.</t>
  </si>
  <si>
    <t>Иванова О.</t>
  </si>
  <si>
    <t>17 мая 2014г.</t>
  </si>
  <si>
    <t>Анипко А</t>
  </si>
  <si>
    <t>Вайнман А</t>
  </si>
  <si>
    <t>Вайнман М</t>
  </si>
  <si>
    <t>Горькаев И</t>
  </si>
  <si>
    <t>Гущин А</t>
  </si>
  <si>
    <t>Жиделев А</t>
  </si>
  <si>
    <t>Карпов С</t>
  </si>
  <si>
    <t>Кашкин В</t>
  </si>
  <si>
    <t>Кияшкин А</t>
  </si>
  <si>
    <t>Корецкая Я</t>
  </si>
  <si>
    <t>Лаптев В</t>
  </si>
  <si>
    <t>Лихолай А</t>
  </si>
  <si>
    <t>Майоров И</t>
  </si>
  <si>
    <t>Марченко П</t>
  </si>
  <si>
    <t>Мерзликин А</t>
  </si>
  <si>
    <t>Поляков А</t>
  </si>
  <si>
    <t>Рычагов М</t>
  </si>
  <si>
    <t>Тарапатин В</t>
  </si>
  <si>
    <t>Тихонов К</t>
  </si>
  <si>
    <t>Шубин В</t>
  </si>
  <si>
    <t>Джумаев П</t>
  </si>
  <si>
    <t>Каструба Д</t>
  </si>
  <si>
    <t>Мясников В</t>
  </si>
  <si>
    <t>Калачев П</t>
  </si>
  <si>
    <t>Беляков А</t>
  </si>
  <si>
    <t>Ульянова А</t>
  </si>
  <si>
    <t>Котляров Н</t>
  </si>
  <si>
    <t>Мисходжев Р</t>
  </si>
  <si>
    <t>Безотосный А</t>
  </si>
  <si>
    <t>Шукаев М</t>
  </si>
  <si>
    <t>Лазарев С</t>
  </si>
  <si>
    <t>Белов А</t>
  </si>
  <si>
    <t>Шатыгина И</t>
  </si>
  <si>
    <t>Егозарьян А</t>
  </si>
  <si>
    <t>Щербаков А</t>
  </si>
  <si>
    <t>Рябыкин И</t>
  </si>
  <si>
    <t>Хохлов С</t>
  </si>
  <si>
    <t>Павлов В</t>
  </si>
  <si>
    <t>Мясникова Н.</t>
  </si>
  <si>
    <t>Шукаев</t>
  </si>
  <si>
    <t>Лазарев</t>
  </si>
  <si>
    <t>Марченко</t>
  </si>
  <si>
    <t>Лихолай</t>
  </si>
  <si>
    <t>Корецкая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</si>
</sst>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4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u val="single"/>
      <sz val="11.5"/>
      <color indexed="12"/>
      <name val="Arial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46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 Cyr"/>
      <family val="2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53" applyFont="1" applyFill="1" applyBorder="1" applyAlignment="1">
      <alignment horizontal="center"/>
      <protection/>
    </xf>
    <xf numFmtId="0" fontId="12" fillId="34" borderId="13" xfId="53" applyFont="1" applyFill="1" applyBorder="1" applyProtection="1">
      <alignment/>
      <protection locked="0"/>
    </xf>
    <xf numFmtId="0" fontId="13" fillId="35" borderId="10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164" fontId="13" fillId="34" borderId="13" xfId="0" applyNumberFormat="1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35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2" fillId="34" borderId="13" xfId="0" applyFont="1" applyFill="1" applyBorder="1" applyAlignment="1" applyProtection="1">
      <alignment/>
      <protection locked="0"/>
    </xf>
    <xf numFmtId="0" fontId="13" fillId="35" borderId="12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5" fillId="34" borderId="13" xfId="53" applyFont="1" applyFill="1" applyBorder="1" applyProtection="1">
      <alignment/>
      <protection locked="0"/>
    </xf>
    <xf numFmtId="0" fontId="13" fillId="35" borderId="19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2" fillId="34" borderId="16" xfId="53" applyFont="1" applyFill="1" applyBorder="1" applyProtection="1">
      <alignment/>
      <protection locked="0"/>
    </xf>
    <xf numFmtId="0" fontId="13" fillId="35" borderId="23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1" fillId="33" borderId="18" xfId="53" applyFont="1" applyFill="1" applyBorder="1" applyAlignment="1">
      <alignment horizontal="center"/>
      <protection/>
    </xf>
    <xf numFmtId="0" fontId="17" fillId="35" borderId="16" xfId="4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164" fontId="13" fillId="34" borderId="16" xfId="0" applyNumberFormat="1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2" fillId="34" borderId="16" xfId="0" applyFont="1" applyFill="1" applyBorder="1" applyAlignment="1" applyProtection="1">
      <alignment/>
      <protection locked="0"/>
    </xf>
    <xf numFmtId="0" fontId="13" fillId="35" borderId="13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2" fillId="33" borderId="23" xfId="53" applyFont="1" applyFill="1" applyBorder="1" applyAlignment="1">
      <alignment horizontal="center"/>
      <protection/>
    </xf>
    <xf numFmtId="0" fontId="12" fillId="33" borderId="23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1" fontId="13" fillId="34" borderId="18" xfId="0" applyNumberFormat="1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164" fontId="13" fillId="34" borderId="1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6" borderId="24" xfId="0" applyFill="1" applyBorder="1" applyAlignment="1">
      <alignment horizontal="center"/>
    </xf>
    <xf numFmtId="0" fontId="22" fillId="36" borderId="24" xfId="0" applyFont="1" applyFill="1" applyBorder="1" applyAlignment="1">
      <alignment horizontal="center"/>
    </xf>
    <xf numFmtId="0" fontId="28" fillId="34" borderId="25" xfId="0" applyNumberFormat="1" applyFont="1" applyFill="1" applyBorder="1" applyAlignment="1" applyProtection="1">
      <alignment horizontal="center"/>
      <protection locked="0"/>
    </xf>
    <xf numFmtId="0" fontId="29" fillId="0" borderId="13" xfId="0" applyFont="1" applyFill="1" applyBorder="1" applyAlignment="1">
      <alignment horizontal="center"/>
    </xf>
    <xf numFmtId="1" fontId="29" fillId="0" borderId="13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/>
    </xf>
    <xf numFmtId="1" fontId="29" fillId="34" borderId="13" xfId="0" applyNumberFormat="1" applyFont="1" applyFill="1" applyBorder="1" applyAlignment="1">
      <alignment horizontal="center"/>
    </xf>
    <xf numFmtId="1" fontId="29" fillId="34" borderId="0" xfId="0" applyNumberFormat="1" applyFont="1" applyFill="1" applyBorder="1" applyAlignment="1">
      <alignment horizontal="center"/>
    </xf>
    <xf numFmtId="1" fontId="29" fillId="34" borderId="2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" fontId="29" fillId="34" borderId="11" xfId="0" applyNumberFormat="1" applyFont="1" applyFill="1" applyBorder="1" applyAlignment="1">
      <alignment horizontal="center"/>
    </xf>
    <xf numFmtId="1" fontId="29" fillId="34" borderId="18" xfId="0" applyNumberFormat="1" applyFont="1" applyFill="1" applyBorder="1" applyAlignment="1">
      <alignment horizontal="center"/>
    </xf>
    <xf numFmtId="1" fontId="29" fillId="34" borderId="15" xfId="0" applyNumberFormat="1" applyFont="1" applyFill="1" applyBorder="1" applyAlignment="1">
      <alignment horizontal="center"/>
    </xf>
    <xf numFmtId="1" fontId="29" fillId="34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30" fillId="34" borderId="13" xfId="0" applyNumberFormat="1" applyFont="1" applyFill="1" applyBorder="1" applyAlignment="1">
      <alignment horizontal="center"/>
    </xf>
    <xf numFmtId="0" fontId="12" fillId="34" borderId="25" xfId="0" applyNumberFormat="1" applyFont="1" applyFill="1" applyBorder="1" applyAlignment="1" applyProtection="1">
      <alignment horizontal="center"/>
      <protection locked="0"/>
    </xf>
    <xf numFmtId="1" fontId="31" fillId="37" borderId="13" xfId="0" applyNumberFormat="1" applyFont="1" applyFill="1" applyBorder="1" applyAlignment="1">
      <alignment horizontal="center"/>
    </xf>
    <xf numFmtId="1" fontId="31" fillId="37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1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35" fillId="34" borderId="26" xfId="0" applyFont="1" applyFill="1" applyBorder="1" applyAlignment="1" applyProtection="1">
      <alignment/>
      <protection locked="0"/>
    </xf>
    <xf numFmtId="0" fontId="35" fillId="0" borderId="23" xfId="0" applyFont="1" applyBorder="1" applyAlignment="1">
      <alignment horizontal="center"/>
    </xf>
    <xf numFmtId="0" fontId="12" fillId="0" borderId="0" xfId="0" applyFont="1" applyAlignment="1">
      <alignment/>
    </xf>
    <xf numFmtId="0" fontId="34" fillId="0" borderId="16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2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/>
    </xf>
    <xf numFmtId="0" fontId="34" fillId="0" borderId="13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5" fillId="0" borderId="0" xfId="0" applyFont="1" applyBorder="1" applyAlignment="1">
      <alignment/>
    </xf>
    <xf numFmtId="1" fontId="0" fillId="0" borderId="0" xfId="0" applyNumberFormat="1" applyAlignment="1">
      <alignment/>
    </xf>
    <xf numFmtId="1" fontId="37" fillId="34" borderId="13" xfId="0" applyNumberFormat="1" applyFont="1" applyFill="1" applyBorder="1" applyAlignment="1">
      <alignment horizontal="center"/>
    </xf>
    <xf numFmtId="0" fontId="17" fillId="35" borderId="13" xfId="42" applyNumberFormat="1" applyFont="1" applyFill="1" applyBorder="1" applyAlignment="1" applyProtection="1">
      <alignment horizontal="center" vertical="center"/>
      <protection/>
    </xf>
    <xf numFmtId="1" fontId="30" fillId="34" borderId="11" xfId="0" applyNumberFormat="1" applyFont="1" applyFill="1" applyBorder="1" applyAlignment="1">
      <alignment horizontal="center"/>
    </xf>
    <xf numFmtId="0" fontId="17" fillId="35" borderId="11" xfId="42" applyNumberFormat="1" applyFont="1" applyFill="1" applyBorder="1" applyAlignment="1" applyProtection="1">
      <alignment horizontal="center" vertical="center"/>
      <protection/>
    </xf>
    <xf numFmtId="0" fontId="7" fillId="38" borderId="29" xfId="0" applyFont="1" applyFill="1" applyBorder="1" applyAlignment="1" applyProtection="1">
      <alignment/>
      <protection locked="0"/>
    </xf>
    <xf numFmtId="0" fontId="38" fillId="38" borderId="29" xfId="0" applyFont="1" applyFill="1" applyBorder="1" applyAlignment="1">
      <alignment/>
    </xf>
    <xf numFmtId="0" fontId="38" fillId="38" borderId="30" xfId="0" applyFont="1" applyFill="1" applyBorder="1" applyAlignment="1">
      <alignment/>
    </xf>
    <xf numFmtId="0" fontId="39" fillId="38" borderId="29" xfId="0" applyFont="1" applyFill="1" applyBorder="1" applyAlignment="1">
      <alignment/>
    </xf>
    <xf numFmtId="0" fontId="12" fillId="33" borderId="16" xfId="53" applyFont="1" applyFill="1" applyBorder="1" applyAlignment="1">
      <alignment horizontal="center"/>
      <protection/>
    </xf>
    <xf numFmtId="0" fontId="7" fillId="38" borderId="13" xfId="0" applyFont="1" applyFill="1" applyBorder="1" applyAlignment="1" applyProtection="1">
      <alignment/>
      <protection locked="0"/>
    </xf>
    <xf numFmtId="0" fontId="12" fillId="34" borderId="29" xfId="53" applyFont="1" applyFill="1" applyBorder="1" applyProtection="1">
      <alignment/>
      <protection locked="0"/>
    </xf>
    <xf numFmtId="0" fontId="38" fillId="38" borderId="13" xfId="0" applyFont="1" applyFill="1" applyBorder="1" applyAlignment="1">
      <alignment/>
    </xf>
    <xf numFmtId="0" fontId="12" fillId="34" borderId="29" xfId="0" applyFont="1" applyFill="1" applyBorder="1" applyAlignment="1" applyProtection="1">
      <alignment/>
      <protection locked="0"/>
    </xf>
    <xf numFmtId="0" fontId="15" fillId="34" borderId="29" xfId="53" applyFont="1" applyFill="1" applyBorder="1" applyProtection="1">
      <alignment/>
      <protection locked="0"/>
    </xf>
    <xf numFmtId="0" fontId="11" fillId="33" borderId="23" xfId="53" applyFont="1" applyFill="1" applyBorder="1" applyAlignment="1">
      <alignment horizontal="center"/>
      <protection/>
    </xf>
    <xf numFmtId="164" fontId="13" fillId="34" borderId="13" xfId="0" applyNumberFormat="1" applyFont="1" applyFill="1" applyBorder="1" applyAlignment="1">
      <alignment horizontal="center" vertical="center"/>
    </xf>
    <xf numFmtId="0" fontId="11" fillId="38" borderId="29" xfId="0" applyFont="1" applyFill="1" applyBorder="1" applyAlignment="1">
      <alignment/>
    </xf>
    <xf numFmtId="0" fontId="12" fillId="38" borderId="13" xfId="0" applyFont="1" applyFill="1" applyBorder="1" applyAlignment="1">
      <alignment/>
    </xf>
    <xf numFmtId="0" fontId="11" fillId="38" borderId="13" xfId="0" applyFont="1" applyFill="1" applyBorder="1" applyAlignment="1">
      <alignment/>
    </xf>
    <xf numFmtId="0" fontId="12" fillId="38" borderId="29" xfId="0" applyFont="1" applyFill="1" applyBorder="1" applyAlignment="1" applyProtection="1">
      <alignment/>
      <protection locked="0"/>
    </xf>
    <xf numFmtId="0" fontId="11" fillId="38" borderId="30" xfId="0" applyFont="1" applyFill="1" applyBorder="1" applyAlignment="1">
      <alignment/>
    </xf>
    <xf numFmtId="0" fontId="12" fillId="38" borderId="13" xfId="0" applyFont="1" applyFill="1" applyBorder="1" applyAlignment="1" applyProtection="1">
      <alignment/>
      <protection locked="0"/>
    </xf>
    <xf numFmtId="0" fontId="12" fillId="38" borderId="29" xfId="0" applyFont="1" applyFill="1" applyBorder="1" applyAlignment="1">
      <alignment/>
    </xf>
    <xf numFmtId="0" fontId="8" fillId="39" borderId="1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1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12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12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3335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123825</xdr:rowOff>
    </xdr:from>
    <xdr:to>
      <xdr:col>5</xdr:col>
      <xdr:colOff>0</xdr:colOff>
      <xdr:row>9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2905125" y="2228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209550</xdr:rowOff>
    </xdr:from>
    <xdr:to>
      <xdr:col>10</xdr:col>
      <xdr:colOff>190500</xdr:colOff>
      <xdr:row>11</xdr:row>
      <xdr:rowOff>209550</xdr:rowOff>
    </xdr:to>
    <xdr:sp>
      <xdr:nvSpPr>
        <xdr:cNvPr id="2" name="Строка 4"/>
        <xdr:cNvSpPr>
          <a:spLocks/>
        </xdr:cNvSpPr>
      </xdr:nvSpPr>
      <xdr:spPr>
        <a:xfrm>
          <a:off x="6705600" y="2771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123825</xdr:rowOff>
    </xdr:from>
    <xdr:to>
      <xdr:col>5</xdr:col>
      <xdr:colOff>0</xdr:colOff>
      <xdr:row>24</xdr:row>
      <xdr:rowOff>123825</xdr:rowOff>
    </xdr:to>
    <xdr:sp>
      <xdr:nvSpPr>
        <xdr:cNvPr id="3" name="Строка 3"/>
        <xdr:cNvSpPr>
          <a:spLocks/>
        </xdr:cNvSpPr>
      </xdr:nvSpPr>
      <xdr:spPr>
        <a:xfrm>
          <a:off x="2905125" y="5657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209550</xdr:rowOff>
    </xdr:from>
    <xdr:to>
      <xdr:col>10</xdr:col>
      <xdr:colOff>190500</xdr:colOff>
      <xdr:row>26</xdr:row>
      <xdr:rowOff>209550</xdr:rowOff>
    </xdr:to>
    <xdr:sp>
      <xdr:nvSpPr>
        <xdr:cNvPr id="4" name="Строка 4"/>
        <xdr:cNvSpPr>
          <a:spLocks/>
        </xdr:cNvSpPr>
      </xdr:nvSpPr>
      <xdr:spPr>
        <a:xfrm>
          <a:off x="6705600" y="6200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152400</xdr:rowOff>
    </xdr:from>
    <xdr:to>
      <xdr:col>9</xdr:col>
      <xdr:colOff>47625</xdr:colOff>
      <xdr:row>2</xdr:row>
      <xdr:rowOff>152400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240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U67"/>
  <sheetViews>
    <sheetView zoomScalePageLayoutView="0" workbookViewId="0" topLeftCell="A10">
      <selection activeCell="Q32" sqref="Q32"/>
    </sheetView>
  </sheetViews>
  <sheetFormatPr defaultColWidth="9.140625" defaultRowHeight="12.75"/>
  <cols>
    <col min="1" max="1" width="5.28125" style="0" customWidth="1"/>
    <col min="2" max="2" width="2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28</v>
      </c>
      <c r="D5" s="4"/>
      <c r="O5" s="5"/>
      <c r="P5" s="5"/>
    </row>
    <row r="6" spans="5:16" s="6" customFormat="1" ht="14.25" customHeight="1" thickBot="1">
      <c r="E6" s="7" t="s">
        <v>29</v>
      </c>
      <c r="G6" s="7" t="s">
        <v>30</v>
      </c>
      <c r="H6" s="7"/>
      <c r="O6" s="8"/>
      <c r="P6" s="8"/>
    </row>
    <row r="7" spans="1:16" s="16" customFormat="1" ht="12" customHeight="1" thickBot="1">
      <c r="A7" s="9"/>
      <c r="B7" s="10" t="s">
        <v>3</v>
      </c>
      <c r="C7" s="11">
        <v>1</v>
      </c>
      <c r="D7" s="12">
        <v>2</v>
      </c>
      <c r="E7" s="11">
        <v>3</v>
      </c>
      <c r="F7" s="12">
        <v>4</v>
      </c>
      <c r="G7" s="11">
        <v>5</v>
      </c>
      <c r="H7" s="12">
        <v>6</v>
      </c>
      <c r="I7" s="10" t="s">
        <v>4</v>
      </c>
      <c r="J7" s="10" t="s">
        <v>5</v>
      </c>
      <c r="K7" s="10" t="s">
        <v>6</v>
      </c>
      <c r="L7" s="10" t="s">
        <v>7</v>
      </c>
      <c r="M7" s="13" t="s">
        <v>8</v>
      </c>
      <c r="N7" s="14" t="s">
        <v>9</v>
      </c>
      <c r="O7" s="14" t="s">
        <v>10</v>
      </c>
      <c r="P7" s="15"/>
    </row>
    <row r="8" spans="1:16" s="16" customFormat="1" ht="12" customHeight="1" thickBot="1">
      <c r="A8" s="17">
        <v>27</v>
      </c>
      <c r="B8" s="148" t="s">
        <v>65</v>
      </c>
      <c r="C8" s="19">
        <v>247</v>
      </c>
      <c r="D8" s="20">
        <v>163</v>
      </c>
      <c r="E8" s="21">
        <v>193</v>
      </c>
      <c r="F8" s="20">
        <v>266</v>
      </c>
      <c r="G8" s="21">
        <v>255</v>
      </c>
      <c r="H8" s="20">
        <v>243</v>
      </c>
      <c r="I8" s="22">
        <f aca="true" t="shared" si="0" ref="I8:I39">SUM(C8:H8)</f>
        <v>1367</v>
      </c>
      <c r="J8" s="23">
        <f aca="true" t="shared" si="1" ref="J8:J39">AVERAGE(C8:H8)</f>
        <v>227.83333333333334</v>
      </c>
      <c r="K8" s="24">
        <f aca="true" t="shared" si="2" ref="K8:K39">MAX(C8:H8)</f>
        <v>266</v>
      </c>
      <c r="L8" s="24">
        <f aca="true" t="shared" si="3" ref="L8:L39">IF(D8&lt;&gt;"",MAX(C8:H8)-MIN(C8:H8),"")</f>
        <v>103</v>
      </c>
      <c r="M8" s="22">
        <v>1</v>
      </c>
      <c r="N8" s="25">
        <f aca="true" t="shared" si="4" ref="N8:N42">MIN(C8:H8)</f>
        <v>163</v>
      </c>
      <c r="O8" s="28">
        <f aca="true" t="shared" si="5" ref="O8:O42">MIN(C8:H8)</f>
        <v>163</v>
      </c>
      <c r="P8" s="15"/>
    </row>
    <row r="9" spans="1:16" s="16" customFormat="1" ht="12" customHeight="1" thickBot="1">
      <c r="A9" s="17">
        <v>38</v>
      </c>
      <c r="B9" s="146" t="s">
        <v>54</v>
      </c>
      <c r="C9" s="27">
        <v>179</v>
      </c>
      <c r="D9" s="20">
        <v>200</v>
      </c>
      <c r="E9" s="21">
        <v>231</v>
      </c>
      <c r="F9" s="20">
        <v>212</v>
      </c>
      <c r="G9" s="21">
        <v>227</v>
      </c>
      <c r="H9" s="20">
        <v>261</v>
      </c>
      <c r="I9" s="22">
        <f t="shared" si="0"/>
        <v>1310</v>
      </c>
      <c r="J9" s="23">
        <f t="shared" si="1"/>
        <v>218.33333333333334</v>
      </c>
      <c r="K9" s="24">
        <f t="shared" si="2"/>
        <v>261</v>
      </c>
      <c r="L9" s="24">
        <f t="shared" si="3"/>
        <v>82</v>
      </c>
      <c r="M9" s="22">
        <v>2</v>
      </c>
      <c r="N9" s="25">
        <f t="shared" si="4"/>
        <v>179</v>
      </c>
      <c r="O9" s="28">
        <f t="shared" si="5"/>
        <v>179</v>
      </c>
      <c r="P9" s="15"/>
    </row>
    <row r="10" spans="1:16" s="16" customFormat="1" ht="12" customHeight="1" thickBot="1">
      <c r="A10" s="17">
        <v>14</v>
      </c>
      <c r="B10" s="140" t="s">
        <v>38</v>
      </c>
      <c r="C10" s="27">
        <v>186</v>
      </c>
      <c r="D10" s="31">
        <v>240</v>
      </c>
      <c r="E10" s="137">
        <v>233</v>
      </c>
      <c r="F10" s="20">
        <v>194</v>
      </c>
      <c r="G10" s="21">
        <v>207</v>
      </c>
      <c r="H10" s="27">
        <v>219</v>
      </c>
      <c r="I10" s="22">
        <f t="shared" si="0"/>
        <v>1279</v>
      </c>
      <c r="J10" s="23">
        <f t="shared" si="1"/>
        <v>213.16666666666666</v>
      </c>
      <c r="K10" s="24">
        <f t="shared" si="2"/>
        <v>240</v>
      </c>
      <c r="L10" s="24">
        <f t="shared" si="3"/>
        <v>54</v>
      </c>
      <c r="M10" s="22">
        <v>3</v>
      </c>
      <c r="N10" s="25">
        <f t="shared" si="4"/>
        <v>186</v>
      </c>
      <c r="O10" s="28">
        <f t="shared" si="5"/>
        <v>186</v>
      </c>
      <c r="P10" s="15"/>
    </row>
    <row r="11" spans="1:16" s="16" customFormat="1" ht="12" customHeight="1" thickBot="1">
      <c r="A11" s="17">
        <v>31</v>
      </c>
      <c r="B11" s="146" t="s">
        <v>63</v>
      </c>
      <c r="C11" s="19">
        <v>199</v>
      </c>
      <c r="D11" s="33">
        <v>215</v>
      </c>
      <c r="E11" s="139">
        <v>205</v>
      </c>
      <c r="F11" s="33">
        <v>222</v>
      </c>
      <c r="G11" s="34">
        <v>216</v>
      </c>
      <c r="H11" s="33">
        <v>215</v>
      </c>
      <c r="I11" s="22">
        <f t="shared" si="0"/>
        <v>1272</v>
      </c>
      <c r="J11" s="23">
        <f t="shared" si="1"/>
        <v>212</v>
      </c>
      <c r="K11" s="24">
        <f t="shared" si="2"/>
        <v>222</v>
      </c>
      <c r="L11" s="24">
        <f t="shared" si="3"/>
        <v>23</v>
      </c>
      <c r="M11" s="22">
        <v>4</v>
      </c>
      <c r="N11" s="25">
        <f t="shared" si="4"/>
        <v>199</v>
      </c>
      <c r="O11" s="28">
        <f t="shared" si="5"/>
        <v>199</v>
      </c>
      <c r="P11" s="15"/>
    </row>
    <row r="12" spans="1:16" s="16" customFormat="1" ht="12" customHeight="1" thickBot="1">
      <c r="A12" s="17">
        <v>28</v>
      </c>
      <c r="B12" s="149" t="s">
        <v>64</v>
      </c>
      <c r="C12" s="27">
        <v>187</v>
      </c>
      <c r="D12" s="21">
        <v>220</v>
      </c>
      <c r="E12" s="21">
        <v>208</v>
      </c>
      <c r="F12" s="21">
        <v>214</v>
      </c>
      <c r="G12" s="21">
        <v>212</v>
      </c>
      <c r="H12" s="21">
        <v>222</v>
      </c>
      <c r="I12" s="22">
        <f t="shared" si="0"/>
        <v>1263</v>
      </c>
      <c r="J12" s="23">
        <f t="shared" si="1"/>
        <v>210.5</v>
      </c>
      <c r="K12" s="24">
        <f t="shared" si="2"/>
        <v>222</v>
      </c>
      <c r="L12" s="24">
        <f t="shared" si="3"/>
        <v>35</v>
      </c>
      <c r="M12" s="22">
        <v>5</v>
      </c>
      <c r="N12" s="25">
        <f t="shared" si="4"/>
        <v>187</v>
      </c>
      <c r="O12" s="28">
        <f t="shared" si="5"/>
        <v>187</v>
      </c>
      <c r="P12" s="15"/>
    </row>
    <row r="13" spans="1:16" s="16" customFormat="1" ht="12" customHeight="1" thickBot="1">
      <c r="A13" s="17">
        <v>20</v>
      </c>
      <c r="B13" s="141" t="s">
        <v>47</v>
      </c>
      <c r="C13" s="27">
        <v>185</v>
      </c>
      <c r="D13" s="20">
        <v>191</v>
      </c>
      <c r="E13" s="29">
        <v>216</v>
      </c>
      <c r="F13" s="30">
        <v>214</v>
      </c>
      <c r="G13" s="29">
        <v>226</v>
      </c>
      <c r="H13" s="30">
        <v>217</v>
      </c>
      <c r="I13" s="22">
        <f t="shared" si="0"/>
        <v>1249</v>
      </c>
      <c r="J13" s="23">
        <f t="shared" si="1"/>
        <v>208.16666666666666</v>
      </c>
      <c r="K13" s="24">
        <f t="shared" si="2"/>
        <v>226</v>
      </c>
      <c r="L13" s="24">
        <f t="shared" si="3"/>
        <v>41</v>
      </c>
      <c r="M13" s="22">
        <v>6</v>
      </c>
      <c r="N13" s="25">
        <f t="shared" si="4"/>
        <v>185</v>
      </c>
      <c r="O13" s="28">
        <f t="shared" si="5"/>
        <v>185</v>
      </c>
      <c r="P13" s="15"/>
    </row>
    <row r="14" spans="1:16" s="16" customFormat="1" ht="12" customHeight="1" thickBot="1">
      <c r="A14" s="17">
        <v>37</v>
      </c>
      <c r="B14" s="146" t="s">
        <v>57</v>
      </c>
      <c r="C14" s="36">
        <v>215</v>
      </c>
      <c r="D14" s="37">
        <v>201</v>
      </c>
      <c r="E14" s="38">
        <v>239</v>
      </c>
      <c r="F14" s="37">
        <v>221</v>
      </c>
      <c r="G14" s="38">
        <v>173</v>
      </c>
      <c r="H14" s="39">
        <v>199</v>
      </c>
      <c r="I14" s="22">
        <f t="shared" si="0"/>
        <v>1248</v>
      </c>
      <c r="J14" s="23">
        <f t="shared" si="1"/>
        <v>208</v>
      </c>
      <c r="K14" s="24">
        <f t="shared" si="2"/>
        <v>239</v>
      </c>
      <c r="L14" s="24">
        <f t="shared" si="3"/>
        <v>66</v>
      </c>
      <c r="M14" s="22">
        <v>7</v>
      </c>
      <c r="N14" s="25">
        <f t="shared" si="4"/>
        <v>173</v>
      </c>
      <c r="O14" s="28">
        <f t="shared" si="5"/>
        <v>173</v>
      </c>
      <c r="P14" s="15"/>
    </row>
    <row r="15" spans="1:16" s="16" customFormat="1" ht="12" customHeight="1" thickBot="1">
      <c r="A15" s="17">
        <v>18</v>
      </c>
      <c r="B15" s="141" t="s">
        <v>34</v>
      </c>
      <c r="C15" s="27">
        <v>234</v>
      </c>
      <c r="D15" s="20">
        <v>232</v>
      </c>
      <c r="E15" s="21">
        <v>184</v>
      </c>
      <c r="F15" s="20">
        <v>230</v>
      </c>
      <c r="G15" s="21">
        <v>172</v>
      </c>
      <c r="H15" s="20">
        <v>158</v>
      </c>
      <c r="I15" s="22">
        <f t="shared" si="0"/>
        <v>1210</v>
      </c>
      <c r="J15" s="23">
        <f t="shared" si="1"/>
        <v>201.66666666666666</v>
      </c>
      <c r="K15" s="24">
        <f t="shared" si="2"/>
        <v>234</v>
      </c>
      <c r="L15" s="24">
        <f t="shared" si="3"/>
        <v>76</v>
      </c>
      <c r="M15" s="22">
        <v>8</v>
      </c>
      <c r="N15" s="25">
        <f t="shared" si="4"/>
        <v>158</v>
      </c>
      <c r="O15" s="28">
        <f t="shared" si="5"/>
        <v>158</v>
      </c>
      <c r="P15" s="15"/>
    </row>
    <row r="16" spans="1:16" s="16" customFormat="1" ht="12" customHeight="1" thickBot="1">
      <c r="A16" s="17">
        <v>40</v>
      </c>
      <c r="B16" s="146" t="s">
        <v>62</v>
      </c>
      <c r="C16" s="27">
        <v>187</v>
      </c>
      <c r="D16" s="20">
        <v>204</v>
      </c>
      <c r="E16" s="21">
        <v>182</v>
      </c>
      <c r="F16" s="20">
        <v>196</v>
      </c>
      <c r="G16" s="21">
        <v>224</v>
      </c>
      <c r="H16" s="20">
        <v>204</v>
      </c>
      <c r="I16" s="22">
        <f t="shared" si="0"/>
        <v>1197</v>
      </c>
      <c r="J16" s="23">
        <f t="shared" si="1"/>
        <v>199.5</v>
      </c>
      <c r="K16" s="24">
        <f t="shared" si="2"/>
        <v>224</v>
      </c>
      <c r="L16" s="24">
        <f t="shared" si="3"/>
        <v>42</v>
      </c>
      <c r="M16" s="22">
        <v>9</v>
      </c>
      <c r="N16" s="25">
        <f t="shared" si="4"/>
        <v>182</v>
      </c>
      <c r="O16" s="28">
        <f t="shared" si="5"/>
        <v>182</v>
      </c>
      <c r="P16" s="15"/>
    </row>
    <row r="17" spans="1:16" s="16" customFormat="1" ht="12" customHeight="1" thickBot="1">
      <c r="A17" s="17">
        <v>21</v>
      </c>
      <c r="B17" s="149" t="s">
        <v>71</v>
      </c>
      <c r="C17" s="27">
        <v>214</v>
      </c>
      <c r="D17" s="21">
        <v>182</v>
      </c>
      <c r="E17" s="21">
        <v>224</v>
      </c>
      <c r="F17" s="21">
        <v>234</v>
      </c>
      <c r="G17" s="21">
        <v>152</v>
      </c>
      <c r="H17" s="21">
        <v>186</v>
      </c>
      <c r="I17" s="22">
        <f t="shared" si="0"/>
        <v>1192</v>
      </c>
      <c r="J17" s="23">
        <f t="shared" si="1"/>
        <v>198.66666666666666</v>
      </c>
      <c r="K17" s="24">
        <f t="shared" si="2"/>
        <v>234</v>
      </c>
      <c r="L17" s="24">
        <f t="shared" si="3"/>
        <v>82</v>
      </c>
      <c r="M17" s="22">
        <v>10</v>
      </c>
      <c r="N17" s="25">
        <f t="shared" si="4"/>
        <v>152</v>
      </c>
      <c r="O17" s="28">
        <f t="shared" si="5"/>
        <v>152</v>
      </c>
      <c r="P17" s="15"/>
    </row>
    <row r="18" spans="1:16" s="16" customFormat="1" ht="12" customHeight="1" thickBot="1">
      <c r="A18" s="17">
        <v>25</v>
      </c>
      <c r="B18" s="148" t="s">
        <v>58</v>
      </c>
      <c r="C18" s="41">
        <v>201</v>
      </c>
      <c r="D18" s="30">
        <v>222</v>
      </c>
      <c r="E18" s="29">
        <v>165</v>
      </c>
      <c r="F18" s="30">
        <v>188</v>
      </c>
      <c r="G18" s="29">
        <v>224</v>
      </c>
      <c r="H18" s="30">
        <v>184</v>
      </c>
      <c r="I18" s="22">
        <f t="shared" si="0"/>
        <v>1184</v>
      </c>
      <c r="J18" s="23">
        <f t="shared" si="1"/>
        <v>197.33333333333334</v>
      </c>
      <c r="K18" s="24">
        <f t="shared" si="2"/>
        <v>224</v>
      </c>
      <c r="L18" s="24">
        <f t="shared" si="3"/>
        <v>59</v>
      </c>
      <c r="M18" s="22">
        <v>11</v>
      </c>
      <c r="N18" s="25">
        <f t="shared" si="4"/>
        <v>165</v>
      </c>
      <c r="O18" s="28">
        <f t="shared" si="5"/>
        <v>165</v>
      </c>
      <c r="P18" s="15"/>
    </row>
    <row r="19" spans="1:16" s="16" customFormat="1" ht="12" customHeight="1" thickBot="1">
      <c r="A19" s="17">
        <v>41</v>
      </c>
      <c r="B19" s="146" t="s">
        <v>69</v>
      </c>
      <c r="C19" s="19">
        <v>211</v>
      </c>
      <c r="D19" s="33">
        <v>195</v>
      </c>
      <c r="E19" s="34">
        <v>227</v>
      </c>
      <c r="F19" s="33">
        <v>148</v>
      </c>
      <c r="G19" s="34">
        <v>184</v>
      </c>
      <c r="H19" s="33">
        <v>214</v>
      </c>
      <c r="I19" s="22">
        <f t="shared" si="0"/>
        <v>1179</v>
      </c>
      <c r="J19" s="23">
        <f t="shared" si="1"/>
        <v>196.5</v>
      </c>
      <c r="K19" s="24">
        <f t="shared" si="2"/>
        <v>227</v>
      </c>
      <c r="L19" s="24">
        <f t="shared" si="3"/>
        <v>79</v>
      </c>
      <c r="M19" s="22">
        <v>12</v>
      </c>
      <c r="N19" s="25">
        <f t="shared" si="4"/>
        <v>148</v>
      </c>
      <c r="O19" s="28">
        <f t="shared" si="5"/>
        <v>148</v>
      </c>
      <c r="P19" s="15"/>
    </row>
    <row r="20" spans="1:16" s="16" customFormat="1" ht="12" customHeight="1" thickBot="1">
      <c r="A20" s="17">
        <v>15</v>
      </c>
      <c r="B20" s="141" t="s">
        <v>51</v>
      </c>
      <c r="C20" s="21">
        <v>165</v>
      </c>
      <c r="D20" s="20">
        <v>181</v>
      </c>
      <c r="E20" s="137">
        <v>174</v>
      </c>
      <c r="F20" s="20">
        <v>204</v>
      </c>
      <c r="G20" s="21">
        <v>215</v>
      </c>
      <c r="H20" s="27">
        <v>206</v>
      </c>
      <c r="I20" s="22">
        <f t="shared" si="0"/>
        <v>1145</v>
      </c>
      <c r="J20" s="23">
        <f t="shared" si="1"/>
        <v>190.83333333333334</v>
      </c>
      <c r="K20" s="24">
        <f t="shared" si="2"/>
        <v>215</v>
      </c>
      <c r="L20" s="24">
        <f t="shared" si="3"/>
        <v>50</v>
      </c>
      <c r="M20" s="22">
        <v>13</v>
      </c>
      <c r="N20" s="25">
        <f t="shared" si="4"/>
        <v>165</v>
      </c>
      <c r="O20" s="28">
        <f t="shared" si="5"/>
        <v>165</v>
      </c>
      <c r="P20" s="15"/>
    </row>
    <row r="21" spans="1:16" s="16" customFormat="1" ht="12" customHeight="1" thickBot="1">
      <c r="A21" s="17">
        <v>1</v>
      </c>
      <c r="B21" s="141" t="s">
        <v>53</v>
      </c>
      <c r="C21" s="41">
        <v>170</v>
      </c>
      <c r="D21" s="30">
        <v>205</v>
      </c>
      <c r="E21" s="43">
        <v>169</v>
      </c>
      <c r="F21" s="29">
        <v>205</v>
      </c>
      <c r="G21" s="41">
        <v>203</v>
      </c>
      <c r="H21" s="30">
        <v>191</v>
      </c>
      <c r="I21" s="22">
        <f t="shared" si="0"/>
        <v>1143</v>
      </c>
      <c r="J21" s="23">
        <f t="shared" si="1"/>
        <v>190.5</v>
      </c>
      <c r="K21" s="24">
        <f t="shared" si="2"/>
        <v>205</v>
      </c>
      <c r="L21" s="24">
        <f t="shared" si="3"/>
        <v>36</v>
      </c>
      <c r="M21" s="22">
        <v>14</v>
      </c>
      <c r="N21" s="25">
        <f t="shared" si="4"/>
        <v>169</v>
      </c>
      <c r="O21" s="28">
        <f t="shared" si="5"/>
        <v>169</v>
      </c>
      <c r="P21" s="15"/>
    </row>
    <row r="22" spans="1:21" s="16" customFormat="1" ht="12" customHeight="1" thickBot="1">
      <c r="A22" s="17">
        <v>16</v>
      </c>
      <c r="B22" s="141" t="s">
        <v>44</v>
      </c>
      <c r="C22" s="41">
        <v>160</v>
      </c>
      <c r="D22" s="30">
        <v>155</v>
      </c>
      <c r="E22" s="29">
        <v>184</v>
      </c>
      <c r="F22" s="30">
        <v>262</v>
      </c>
      <c r="G22" s="29">
        <v>175</v>
      </c>
      <c r="H22" s="30">
        <v>200</v>
      </c>
      <c r="I22" s="22">
        <f t="shared" si="0"/>
        <v>1136</v>
      </c>
      <c r="J22" s="23">
        <f t="shared" si="1"/>
        <v>189.33333333333334</v>
      </c>
      <c r="K22" s="24">
        <f t="shared" si="2"/>
        <v>262</v>
      </c>
      <c r="L22" s="24">
        <f t="shared" si="3"/>
        <v>107</v>
      </c>
      <c r="M22" s="22">
        <v>15</v>
      </c>
      <c r="N22" s="25">
        <f t="shared" si="4"/>
        <v>155</v>
      </c>
      <c r="O22" s="28">
        <f t="shared" si="5"/>
        <v>155</v>
      </c>
      <c r="P22" s="15"/>
      <c r="Q22" s="15"/>
      <c r="R22" s="15"/>
      <c r="S22" s="15"/>
      <c r="T22" s="15"/>
      <c r="U22" s="15"/>
    </row>
    <row r="23" spans="1:21" s="16" customFormat="1" ht="12" customHeight="1" thickBot="1">
      <c r="A23" s="17">
        <v>19</v>
      </c>
      <c r="B23" s="141" t="s">
        <v>48</v>
      </c>
      <c r="C23" s="41">
        <v>208</v>
      </c>
      <c r="D23" s="30">
        <v>191</v>
      </c>
      <c r="E23" s="29">
        <v>136</v>
      </c>
      <c r="F23" s="30">
        <v>178</v>
      </c>
      <c r="G23" s="29">
        <v>203</v>
      </c>
      <c r="H23" s="30">
        <v>218</v>
      </c>
      <c r="I23" s="22">
        <f t="shared" si="0"/>
        <v>1134</v>
      </c>
      <c r="J23" s="23">
        <f t="shared" si="1"/>
        <v>189</v>
      </c>
      <c r="K23" s="24">
        <f t="shared" si="2"/>
        <v>218</v>
      </c>
      <c r="L23" s="24">
        <f t="shared" si="3"/>
        <v>82</v>
      </c>
      <c r="M23" s="22">
        <v>16</v>
      </c>
      <c r="N23" s="25">
        <f t="shared" si="4"/>
        <v>136</v>
      </c>
      <c r="O23" s="28">
        <f t="shared" si="5"/>
        <v>136</v>
      </c>
      <c r="P23" s="15"/>
      <c r="Q23" s="15"/>
      <c r="R23" s="15"/>
      <c r="S23" s="15"/>
      <c r="T23" s="15"/>
      <c r="U23" s="15"/>
    </row>
    <row r="24" spans="1:21" s="16" customFormat="1" ht="12" customHeight="1" thickBot="1">
      <c r="A24" s="45">
        <v>10</v>
      </c>
      <c r="B24" s="142" t="s">
        <v>40</v>
      </c>
      <c r="C24" s="41">
        <v>166</v>
      </c>
      <c r="D24" s="30">
        <v>184</v>
      </c>
      <c r="E24" s="29">
        <v>253</v>
      </c>
      <c r="F24" s="30">
        <v>181</v>
      </c>
      <c r="G24" s="29">
        <v>169</v>
      </c>
      <c r="H24" s="30">
        <v>179</v>
      </c>
      <c r="I24" s="22">
        <f t="shared" si="0"/>
        <v>1132</v>
      </c>
      <c r="J24" s="23">
        <f t="shared" si="1"/>
        <v>188.66666666666666</v>
      </c>
      <c r="K24" s="24">
        <f t="shared" si="2"/>
        <v>253</v>
      </c>
      <c r="L24" s="24">
        <f t="shared" si="3"/>
        <v>87</v>
      </c>
      <c r="M24" s="22">
        <v>17</v>
      </c>
      <c r="N24" s="25">
        <f t="shared" si="4"/>
        <v>166</v>
      </c>
      <c r="O24" s="28">
        <f t="shared" si="5"/>
        <v>166</v>
      </c>
      <c r="P24" s="15"/>
      <c r="Q24" s="15"/>
      <c r="R24" s="15"/>
      <c r="S24" s="15"/>
      <c r="T24" s="15"/>
      <c r="U24" s="15"/>
    </row>
    <row r="25" spans="1:18" s="16" customFormat="1" ht="12" customHeight="1" thickBot="1">
      <c r="A25" s="17">
        <v>4</v>
      </c>
      <c r="B25" s="141" t="s">
        <v>41</v>
      </c>
      <c r="C25" s="19">
        <v>125</v>
      </c>
      <c r="D25" s="20">
        <v>212</v>
      </c>
      <c r="E25" s="21">
        <v>153</v>
      </c>
      <c r="F25" s="20">
        <v>189</v>
      </c>
      <c r="G25" s="21">
        <v>237</v>
      </c>
      <c r="H25" s="20">
        <v>210</v>
      </c>
      <c r="I25" s="22">
        <f t="shared" si="0"/>
        <v>1126</v>
      </c>
      <c r="J25" s="23">
        <f t="shared" si="1"/>
        <v>187.66666666666666</v>
      </c>
      <c r="K25" s="24">
        <f t="shared" si="2"/>
        <v>237</v>
      </c>
      <c r="L25" s="24">
        <f t="shared" si="3"/>
        <v>112</v>
      </c>
      <c r="M25" s="22">
        <v>18</v>
      </c>
      <c r="N25" s="25">
        <f t="shared" si="4"/>
        <v>125</v>
      </c>
      <c r="O25" s="26"/>
      <c r="P25" s="26"/>
      <c r="Q25" s="26"/>
      <c r="R25" s="26"/>
    </row>
    <row r="26" spans="1:16" s="16" customFormat="1" ht="12" customHeight="1" thickBot="1">
      <c r="A26" s="17">
        <v>5</v>
      </c>
      <c r="B26" s="141" t="s">
        <v>50</v>
      </c>
      <c r="C26" s="27">
        <v>192</v>
      </c>
      <c r="D26" s="20">
        <v>235</v>
      </c>
      <c r="E26" s="21">
        <v>179</v>
      </c>
      <c r="F26" s="20">
        <v>210</v>
      </c>
      <c r="G26" s="21">
        <v>148</v>
      </c>
      <c r="H26" s="20">
        <v>158</v>
      </c>
      <c r="I26" s="22">
        <f t="shared" si="0"/>
        <v>1122</v>
      </c>
      <c r="J26" s="23">
        <f t="shared" si="1"/>
        <v>187</v>
      </c>
      <c r="K26" s="24">
        <f t="shared" si="2"/>
        <v>235</v>
      </c>
      <c r="L26" s="24">
        <f t="shared" si="3"/>
        <v>87</v>
      </c>
      <c r="M26" s="22">
        <v>19</v>
      </c>
      <c r="N26" s="25">
        <f t="shared" si="4"/>
        <v>148</v>
      </c>
      <c r="O26" s="28">
        <f>MIN(C26:H26)</f>
        <v>148</v>
      </c>
      <c r="P26" s="15"/>
    </row>
    <row r="27" spans="1:21" s="16" customFormat="1" ht="12" customHeight="1" thickBot="1">
      <c r="A27" s="17">
        <v>24</v>
      </c>
      <c r="B27" s="146" t="s">
        <v>61</v>
      </c>
      <c r="C27" s="27">
        <v>169</v>
      </c>
      <c r="D27" s="21">
        <v>196</v>
      </c>
      <c r="E27" s="137">
        <v>193</v>
      </c>
      <c r="F27" s="21">
        <v>169</v>
      </c>
      <c r="G27" s="21">
        <v>202</v>
      </c>
      <c r="H27" s="21">
        <v>193</v>
      </c>
      <c r="I27" s="22">
        <f t="shared" si="0"/>
        <v>1122</v>
      </c>
      <c r="J27" s="23">
        <f t="shared" si="1"/>
        <v>187</v>
      </c>
      <c r="K27" s="24">
        <f t="shared" si="2"/>
        <v>202</v>
      </c>
      <c r="L27" s="24">
        <f t="shared" si="3"/>
        <v>33</v>
      </c>
      <c r="M27" s="22">
        <v>20</v>
      </c>
      <c r="N27" s="25">
        <f t="shared" si="4"/>
        <v>169</v>
      </c>
      <c r="O27" s="28">
        <f t="shared" si="5"/>
        <v>169</v>
      </c>
      <c r="P27" s="15"/>
      <c r="Q27" s="15"/>
      <c r="R27" s="15"/>
      <c r="S27" s="15"/>
      <c r="T27" s="15"/>
      <c r="U27" s="15"/>
    </row>
    <row r="28" spans="1:21" s="16" customFormat="1" ht="12" customHeight="1" thickBot="1">
      <c r="A28" s="17">
        <v>35</v>
      </c>
      <c r="B28" s="148" t="s">
        <v>67</v>
      </c>
      <c r="C28" s="27">
        <v>152</v>
      </c>
      <c r="D28" s="20">
        <v>185</v>
      </c>
      <c r="E28" s="29">
        <v>167</v>
      </c>
      <c r="F28" s="30">
        <v>205</v>
      </c>
      <c r="G28" s="29">
        <v>190</v>
      </c>
      <c r="H28" s="30">
        <v>215</v>
      </c>
      <c r="I28" s="22">
        <f t="shared" si="0"/>
        <v>1114</v>
      </c>
      <c r="J28" s="23">
        <f t="shared" si="1"/>
        <v>185.66666666666666</v>
      </c>
      <c r="K28" s="24">
        <f t="shared" si="2"/>
        <v>215</v>
      </c>
      <c r="L28" s="24">
        <f t="shared" si="3"/>
        <v>63</v>
      </c>
      <c r="M28" s="22">
        <v>21</v>
      </c>
      <c r="N28" s="25">
        <f t="shared" si="4"/>
        <v>152</v>
      </c>
      <c r="O28" s="28">
        <f t="shared" si="5"/>
        <v>152</v>
      </c>
      <c r="P28" s="15"/>
      <c r="Q28" s="15"/>
      <c r="R28" s="15"/>
      <c r="S28" s="15"/>
      <c r="T28" s="15"/>
      <c r="U28" s="15"/>
    </row>
    <row r="29" spans="1:21" s="16" customFormat="1" ht="12" customHeight="1" thickBot="1">
      <c r="A29" s="17">
        <v>12</v>
      </c>
      <c r="B29" s="141" t="s">
        <v>46</v>
      </c>
      <c r="C29" s="36">
        <v>169</v>
      </c>
      <c r="D29" s="37">
        <v>232</v>
      </c>
      <c r="E29" s="38">
        <v>164</v>
      </c>
      <c r="F29" s="37">
        <v>158</v>
      </c>
      <c r="G29" s="38">
        <v>180</v>
      </c>
      <c r="H29" s="39">
        <v>204</v>
      </c>
      <c r="I29" s="22">
        <f t="shared" si="0"/>
        <v>1107</v>
      </c>
      <c r="J29" s="23">
        <f t="shared" si="1"/>
        <v>184.5</v>
      </c>
      <c r="K29" s="24">
        <f t="shared" si="2"/>
        <v>232</v>
      </c>
      <c r="L29" s="24">
        <f t="shared" si="3"/>
        <v>74</v>
      </c>
      <c r="M29" s="22">
        <v>22</v>
      </c>
      <c r="N29" s="25">
        <f t="shared" si="4"/>
        <v>158</v>
      </c>
      <c r="O29" s="28">
        <f t="shared" si="5"/>
        <v>158</v>
      </c>
      <c r="P29" s="15"/>
      <c r="Q29" s="15"/>
      <c r="R29" s="15"/>
      <c r="S29" s="15"/>
      <c r="T29" s="15"/>
      <c r="U29" s="15"/>
    </row>
    <row r="30" spans="1:21" s="16" customFormat="1" ht="12" customHeight="1" thickBot="1">
      <c r="A30" s="17">
        <v>13</v>
      </c>
      <c r="B30" s="140" t="s">
        <v>52</v>
      </c>
      <c r="C30" s="27">
        <v>153</v>
      </c>
      <c r="D30" s="21">
        <v>226</v>
      </c>
      <c r="E30" s="21">
        <v>214</v>
      </c>
      <c r="F30" s="21">
        <v>203</v>
      </c>
      <c r="G30" s="21">
        <v>170</v>
      </c>
      <c r="H30" s="21">
        <v>123</v>
      </c>
      <c r="I30" s="22">
        <f t="shared" si="0"/>
        <v>1089</v>
      </c>
      <c r="J30" s="23">
        <f t="shared" si="1"/>
        <v>181.5</v>
      </c>
      <c r="K30" s="24">
        <f t="shared" si="2"/>
        <v>226</v>
      </c>
      <c r="L30" s="24">
        <f t="shared" si="3"/>
        <v>103</v>
      </c>
      <c r="M30" s="22">
        <v>23</v>
      </c>
      <c r="N30" s="25">
        <f t="shared" si="4"/>
        <v>123</v>
      </c>
      <c r="O30" s="28">
        <f t="shared" si="5"/>
        <v>123</v>
      </c>
      <c r="P30" s="15"/>
      <c r="Q30" s="15"/>
      <c r="R30" s="15"/>
      <c r="S30" s="15"/>
      <c r="T30" s="15"/>
      <c r="U30" s="15"/>
    </row>
    <row r="31" spans="1:21" s="16" customFormat="1" ht="12" customHeight="1" thickBot="1">
      <c r="A31" s="17">
        <v>34</v>
      </c>
      <c r="B31" s="146" t="s">
        <v>55</v>
      </c>
      <c r="C31" s="41">
        <v>164</v>
      </c>
      <c r="D31" s="30">
        <v>202</v>
      </c>
      <c r="E31" s="46">
        <v>167</v>
      </c>
      <c r="F31" s="30">
        <v>181</v>
      </c>
      <c r="G31" s="29">
        <v>201</v>
      </c>
      <c r="H31" s="30">
        <v>134</v>
      </c>
      <c r="I31" s="22">
        <f t="shared" si="0"/>
        <v>1049</v>
      </c>
      <c r="J31" s="23">
        <f t="shared" si="1"/>
        <v>174.83333333333334</v>
      </c>
      <c r="K31" s="24">
        <f t="shared" si="2"/>
        <v>202</v>
      </c>
      <c r="L31" s="24">
        <f t="shared" si="3"/>
        <v>68</v>
      </c>
      <c r="M31" s="22">
        <v>24</v>
      </c>
      <c r="N31" s="25">
        <f t="shared" si="4"/>
        <v>134</v>
      </c>
      <c r="O31" s="28">
        <f t="shared" si="5"/>
        <v>134</v>
      </c>
      <c r="P31" s="15"/>
      <c r="Q31" s="15"/>
      <c r="R31" s="15"/>
      <c r="S31" s="15"/>
      <c r="T31" s="15"/>
      <c r="U31" s="15"/>
    </row>
    <row r="32" spans="1:21" s="16" customFormat="1" ht="12" customHeight="1" thickBot="1">
      <c r="A32" s="17">
        <v>17</v>
      </c>
      <c r="B32" s="141" t="s">
        <v>39</v>
      </c>
      <c r="C32" s="21">
        <v>155</v>
      </c>
      <c r="D32" s="20">
        <v>131</v>
      </c>
      <c r="E32" s="21">
        <v>187</v>
      </c>
      <c r="F32" s="20">
        <v>167</v>
      </c>
      <c r="G32" s="21">
        <v>226</v>
      </c>
      <c r="H32" s="27">
        <v>168</v>
      </c>
      <c r="I32" s="22">
        <f t="shared" si="0"/>
        <v>1034</v>
      </c>
      <c r="J32" s="23">
        <f t="shared" si="1"/>
        <v>172.33333333333334</v>
      </c>
      <c r="K32" s="24">
        <f t="shared" si="2"/>
        <v>226</v>
      </c>
      <c r="L32" s="24">
        <f t="shared" si="3"/>
        <v>95</v>
      </c>
      <c r="M32" s="22">
        <v>25</v>
      </c>
      <c r="N32" s="25">
        <f t="shared" si="4"/>
        <v>131</v>
      </c>
      <c r="O32" s="28">
        <f t="shared" si="5"/>
        <v>131</v>
      </c>
      <c r="P32" s="15"/>
      <c r="Q32" s="15"/>
      <c r="R32" s="15"/>
      <c r="S32" s="15"/>
      <c r="T32" s="15"/>
      <c r="U32" s="15"/>
    </row>
    <row r="33" spans="1:21" s="16" customFormat="1" ht="12.75" customHeight="1" thickBot="1">
      <c r="A33" s="17">
        <v>8</v>
      </c>
      <c r="B33" s="141" t="s">
        <v>37</v>
      </c>
      <c r="C33" s="41">
        <v>163</v>
      </c>
      <c r="D33" s="30">
        <v>162</v>
      </c>
      <c r="E33" s="43">
        <v>167</v>
      </c>
      <c r="F33" s="29">
        <v>142</v>
      </c>
      <c r="G33" s="41">
        <v>224</v>
      </c>
      <c r="H33" s="30">
        <v>160</v>
      </c>
      <c r="I33" s="22">
        <f t="shared" si="0"/>
        <v>1018</v>
      </c>
      <c r="J33" s="23">
        <f t="shared" si="1"/>
        <v>169.66666666666666</v>
      </c>
      <c r="K33" s="24">
        <f t="shared" si="2"/>
        <v>224</v>
      </c>
      <c r="L33" s="24">
        <f t="shared" si="3"/>
        <v>82</v>
      </c>
      <c r="M33" s="22">
        <v>26</v>
      </c>
      <c r="N33" s="25">
        <f t="shared" si="4"/>
        <v>142</v>
      </c>
      <c r="O33" s="28">
        <f t="shared" si="5"/>
        <v>142</v>
      </c>
      <c r="P33" s="15"/>
      <c r="Q33" s="15"/>
      <c r="R33" s="15"/>
      <c r="S33" s="15"/>
      <c r="T33" s="15"/>
      <c r="U33" s="15"/>
    </row>
    <row r="34" spans="1:21" s="16" customFormat="1" ht="12" customHeight="1" thickBot="1">
      <c r="A34" s="45">
        <v>3</v>
      </c>
      <c r="B34" s="147" t="s">
        <v>49</v>
      </c>
      <c r="C34" s="41">
        <v>168</v>
      </c>
      <c r="D34" s="30">
        <v>150</v>
      </c>
      <c r="E34" s="29">
        <v>157</v>
      </c>
      <c r="F34" s="30">
        <v>191</v>
      </c>
      <c r="G34" s="29">
        <v>167</v>
      </c>
      <c r="H34" s="30">
        <v>181</v>
      </c>
      <c r="I34" s="22">
        <f t="shared" si="0"/>
        <v>1014</v>
      </c>
      <c r="J34" s="23">
        <f t="shared" si="1"/>
        <v>169</v>
      </c>
      <c r="K34" s="24">
        <f t="shared" si="2"/>
        <v>191</v>
      </c>
      <c r="L34" s="24">
        <f t="shared" si="3"/>
        <v>41</v>
      </c>
      <c r="M34" s="22">
        <v>27</v>
      </c>
      <c r="N34" s="25">
        <f t="shared" si="4"/>
        <v>150</v>
      </c>
      <c r="O34" s="28">
        <f t="shared" si="5"/>
        <v>150</v>
      </c>
      <c r="P34" s="15"/>
      <c r="Q34" s="15"/>
      <c r="R34" s="15"/>
      <c r="S34" s="15"/>
      <c r="T34" s="15"/>
      <c r="U34" s="15"/>
    </row>
    <row r="35" spans="1:21" s="48" customFormat="1" ht="12" customHeight="1" thickBot="1">
      <c r="A35" s="45">
        <v>36</v>
      </c>
      <c r="B35" s="18" t="s">
        <v>68</v>
      </c>
      <c r="C35" s="41">
        <v>179</v>
      </c>
      <c r="D35" s="30">
        <v>127</v>
      </c>
      <c r="E35" s="29">
        <v>177</v>
      </c>
      <c r="F35" s="30">
        <v>161</v>
      </c>
      <c r="G35" s="29">
        <v>184</v>
      </c>
      <c r="H35" s="30">
        <v>173</v>
      </c>
      <c r="I35" s="22">
        <f t="shared" si="0"/>
        <v>1001</v>
      </c>
      <c r="J35" s="23">
        <f t="shared" si="1"/>
        <v>166.83333333333334</v>
      </c>
      <c r="K35" s="24">
        <f t="shared" si="2"/>
        <v>184</v>
      </c>
      <c r="L35" s="24">
        <f t="shared" si="3"/>
        <v>57</v>
      </c>
      <c r="M35" s="22">
        <v>28</v>
      </c>
      <c r="N35" s="25">
        <f t="shared" si="4"/>
        <v>127</v>
      </c>
      <c r="O35" s="28">
        <f t="shared" si="5"/>
        <v>127</v>
      </c>
      <c r="P35" s="47"/>
      <c r="Q35" s="47"/>
      <c r="R35" s="47"/>
      <c r="S35" s="47"/>
      <c r="T35" s="47"/>
      <c r="U35" s="47"/>
    </row>
    <row r="36" spans="1:21" s="16" customFormat="1" ht="12" customHeight="1" thickBot="1">
      <c r="A36" s="45">
        <v>26</v>
      </c>
      <c r="B36" s="18" t="s">
        <v>70</v>
      </c>
      <c r="C36" s="41">
        <v>168</v>
      </c>
      <c r="D36" s="30">
        <v>145</v>
      </c>
      <c r="E36" s="29">
        <v>194</v>
      </c>
      <c r="F36" s="30">
        <v>151</v>
      </c>
      <c r="G36" s="29">
        <v>140</v>
      </c>
      <c r="H36" s="30">
        <v>192</v>
      </c>
      <c r="I36" s="22">
        <f t="shared" si="0"/>
        <v>990</v>
      </c>
      <c r="J36" s="23">
        <f t="shared" si="1"/>
        <v>165</v>
      </c>
      <c r="K36" s="24">
        <f t="shared" si="2"/>
        <v>194</v>
      </c>
      <c r="L36" s="24">
        <f t="shared" si="3"/>
        <v>54</v>
      </c>
      <c r="M36" s="22">
        <v>29</v>
      </c>
      <c r="N36" s="25">
        <f t="shared" si="4"/>
        <v>140</v>
      </c>
      <c r="O36" s="28">
        <f t="shared" si="5"/>
        <v>140</v>
      </c>
      <c r="P36" s="15"/>
      <c r="Q36" s="15"/>
      <c r="R36" s="15"/>
      <c r="S36" s="15"/>
      <c r="T36" s="15"/>
      <c r="U36" s="15"/>
    </row>
    <row r="37" spans="1:21" s="50" customFormat="1" ht="12" customHeight="1" thickBot="1">
      <c r="A37" s="45">
        <v>11</v>
      </c>
      <c r="B37" s="145" t="s">
        <v>42</v>
      </c>
      <c r="C37" s="41">
        <v>170</v>
      </c>
      <c r="D37" s="30">
        <v>141</v>
      </c>
      <c r="E37" s="29">
        <v>168</v>
      </c>
      <c r="F37" s="30">
        <v>170</v>
      </c>
      <c r="G37" s="29">
        <v>169</v>
      </c>
      <c r="H37" s="30">
        <v>162</v>
      </c>
      <c r="I37" s="22">
        <f t="shared" si="0"/>
        <v>980</v>
      </c>
      <c r="J37" s="23">
        <f t="shared" si="1"/>
        <v>163.33333333333334</v>
      </c>
      <c r="K37" s="24">
        <f t="shared" si="2"/>
        <v>170</v>
      </c>
      <c r="L37" s="24">
        <f t="shared" si="3"/>
        <v>29</v>
      </c>
      <c r="M37" s="22">
        <v>30</v>
      </c>
      <c r="N37" s="25">
        <f t="shared" si="4"/>
        <v>141</v>
      </c>
      <c r="O37" s="28">
        <f t="shared" si="5"/>
        <v>141</v>
      </c>
      <c r="P37" s="49"/>
      <c r="Q37" s="49"/>
      <c r="R37" s="49"/>
      <c r="S37" s="49"/>
      <c r="T37" s="49"/>
      <c r="U37" s="49"/>
    </row>
    <row r="38" spans="1:21" s="50" customFormat="1" ht="12" customHeight="1" thickBot="1">
      <c r="A38" s="45">
        <v>39</v>
      </c>
      <c r="B38" s="32" t="s">
        <v>60</v>
      </c>
      <c r="C38" s="41">
        <v>148</v>
      </c>
      <c r="D38" s="30">
        <v>152</v>
      </c>
      <c r="E38" s="29">
        <v>162</v>
      </c>
      <c r="F38" s="30">
        <v>160</v>
      </c>
      <c r="G38" s="29">
        <v>170</v>
      </c>
      <c r="H38" s="30">
        <v>169</v>
      </c>
      <c r="I38" s="22">
        <f t="shared" si="0"/>
        <v>961</v>
      </c>
      <c r="J38" s="23">
        <f t="shared" si="1"/>
        <v>160.16666666666666</v>
      </c>
      <c r="K38" s="24">
        <f t="shared" si="2"/>
        <v>170</v>
      </c>
      <c r="L38" s="24">
        <f t="shared" si="3"/>
        <v>22</v>
      </c>
      <c r="M38" s="22">
        <v>31</v>
      </c>
      <c r="N38" s="25">
        <f t="shared" si="4"/>
        <v>148</v>
      </c>
      <c r="O38" s="28">
        <f t="shared" si="5"/>
        <v>148</v>
      </c>
      <c r="P38" s="49"/>
      <c r="Q38" s="49"/>
      <c r="R38" s="49"/>
      <c r="S38" s="49"/>
      <c r="T38" s="49"/>
      <c r="U38" s="49"/>
    </row>
    <row r="39" spans="1:16" s="50" customFormat="1" ht="12" customHeight="1" thickBot="1">
      <c r="A39" s="45">
        <v>9</v>
      </c>
      <c r="B39" s="147" t="s">
        <v>35</v>
      </c>
      <c r="C39" s="41">
        <v>192</v>
      </c>
      <c r="D39" s="30">
        <v>181</v>
      </c>
      <c r="E39" s="29">
        <v>108</v>
      </c>
      <c r="F39" s="30">
        <v>147</v>
      </c>
      <c r="G39" s="29">
        <v>132</v>
      </c>
      <c r="H39" s="30">
        <v>192</v>
      </c>
      <c r="I39" s="22">
        <f t="shared" si="0"/>
        <v>952</v>
      </c>
      <c r="J39" s="23">
        <f t="shared" si="1"/>
        <v>158.66666666666666</v>
      </c>
      <c r="K39" s="24">
        <f t="shared" si="2"/>
        <v>192</v>
      </c>
      <c r="L39" s="24">
        <f t="shared" si="3"/>
        <v>84</v>
      </c>
      <c r="M39" s="22">
        <v>32</v>
      </c>
      <c r="N39" s="25">
        <f t="shared" si="4"/>
        <v>108</v>
      </c>
      <c r="O39" s="28">
        <f t="shared" si="5"/>
        <v>108</v>
      </c>
      <c r="P39" s="49"/>
    </row>
    <row r="40" spans="1:15" ht="13.5" customHeight="1" thickBot="1">
      <c r="A40" s="159" t="s">
        <v>11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25">
        <f t="shared" si="4"/>
        <v>0</v>
      </c>
      <c r="O40" s="28">
        <f t="shared" si="5"/>
        <v>0</v>
      </c>
    </row>
    <row r="41" spans="1:15" ht="12" customHeight="1" thickBot="1">
      <c r="A41" s="52"/>
      <c r="B41" s="53" t="s">
        <v>3</v>
      </c>
      <c r="C41" s="54">
        <v>1</v>
      </c>
      <c r="D41" s="54">
        <v>2</v>
      </c>
      <c r="E41" s="54">
        <v>3</v>
      </c>
      <c r="F41" s="54">
        <v>4</v>
      </c>
      <c r="G41" s="54">
        <v>5</v>
      </c>
      <c r="H41" s="54">
        <v>6</v>
      </c>
      <c r="I41" s="55" t="s">
        <v>4</v>
      </c>
      <c r="J41" s="55" t="s">
        <v>5</v>
      </c>
      <c r="K41" s="55" t="s">
        <v>6</v>
      </c>
      <c r="L41" s="55" t="s">
        <v>7</v>
      </c>
      <c r="M41" s="55" t="s">
        <v>8</v>
      </c>
      <c r="N41" s="25">
        <f t="shared" si="4"/>
        <v>1</v>
      </c>
      <c r="O41" s="28">
        <f t="shared" si="5"/>
        <v>1</v>
      </c>
    </row>
    <row r="42" spans="1:15" ht="12" customHeight="1" thickBot="1">
      <c r="A42" s="40">
        <v>6</v>
      </c>
      <c r="B42" s="141" t="s">
        <v>45</v>
      </c>
      <c r="C42" s="27">
        <v>203</v>
      </c>
      <c r="D42" s="20">
        <v>188</v>
      </c>
      <c r="E42" s="21">
        <v>198</v>
      </c>
      <c r="F42" s="20">
        <v>171</v>
      </c>
      <c r="G42" s="21">
        <v>187</v>
      </c>
      <c r="H42" s="20">
        <v>206</v>
      </c>
      <c r="I42" s="22">
        <f>SUM(C42:H42)</f>
        <v>1153</v>
      </c>
      <c r="J42" s="23">
        <f>AVERAGE(C42:H42)</f>
        <v>192.16666666666666</v>
      </c>
      <c r="K42" s="24">
        <f>MAX(C42:H42)</f>
        <v>206</v>
      </c>
      <c r="L42" s="24">
        <f aca="true" t="shared" si="6" ref="L42:L49">IF(D42&lt;&gt;"",MAX(C42:H42)-MIN(C42:H42),"")</f>
        <v>35</v>
      </c>
      <c r="M42" s="22">
        <v>1</v>
      </c>
      <c r="N42" s="25">
        <f t="shared" si="4"/>
        <v>171</v>
      </c>
      <c r="O42" s="28">
        <f t="shared" si="5"/>
        <v>171</v>
      </c>
    </row>
    <row r="43" spans="1:13" ht="12" customHeight="1" thickBot="1">
      <c r="A43" s="17">
        <v>2</v>
      </c>
      <c r="B43" s="141" t="s">
        <v>36</v>
      </c>
      <c r="C43" s="27">
        <v>194</v>
      </c>
      <c r="D43" s="21">
        <v>192</v>
      </c>
      <c r="E43" s="29">
        <v>175</v>
      </c>
      <c r="F43" s="30">
        <v>130</v>
      </c>
      <c r="G43" s="29">
        <v>210</v>
      </c>
      <c r="H43" s="30">
        <v>190</v>
      </c>
      <c r="I43" s="22">
        <f>SUM(C43:H43)</f>
        <v>1091</v>
      </c>
      <c r="J43" s="23">
        <f>AVERAGE(C43:H43)</f>
        <v>181.83333333333334</v>
      </c>
      <c r="K43" s="24">
        <f>MAX(C43:H43)</f>
        <v>210</v>
      </c>
      <c r="L43" s="24">
        <f t="shared" si="6"/>
        <v>80</v>
      </c>
      <c r="M43" s="22">
        <v>2</v>
      </c>
    </row>
    <row r="44" spans="1:13" ht="12" customHeight="1" thickBot="1">
      <c r="A44" s="17">
        <v>7</v>
      </c>
      <c r="B44" s="143" t="s">
        <v>43</v>
      </c>
      <c r="C44" s="27">
        <v>171</v>
      </c>
      <c r="D44" s="20">
        <v>184</v>
      </c>
      <c r="E44" s="21">
        <v>164</v>
      </c>
      <c r="F44" s="20">
        <v>203</v>
      </c>
      <c r="G44" s="21">
        <v>211</v>
      </c>
      <c r="H44" s="20">
        <v>152</v>
      </c>
      <c r="I44" s="22">
        <f>SUM(C44:H44)</f>
        <v>1085</v>
      </c>
      <c r="J44" s="23">
        <f>AVERAGE(C44:H44)</f>
        <v>180.83333333333334</v>
      </c>
      <c r="K44" s="24">
        <f>MAX(C44:H44)</f>
        <v>211</v>
      </c>
      <c r="L44" s="24">
        <f t="shared" si="6"/>
        <v>59</v>
      </c>
      <c r="M44" s="22">
        <v>3</v>
      </c>
    </row>
    <row r="45" spans="1:14" ht="12" customHeight="1" thickBot="1">
      <c r="A45" s="40">
        <v>29</v>
      </c>
      <c r="B45" s="148" t="s">
        <v>59</v>
      </c>
      <c r="C45" s="65">
        <v>212</v>
      </c>
      <c r="D45" s="64">
        <v>157</v>
      </c>
      <c r="E45" s="58">
        <v>150</v>
      </c>
      <c r="F45" s="57">
        <v>242</v>
      </c>
      <c r="G45" s="58">
        <v>203</v>
      </c>
      <c r="H45" s="57">
        <v>185</v>
      </c>
      <c r="I45" s="62">
        <f>IF(C45&lt;&gt;"",SUM(C45:H45),"")</f>
        <v>1149</v>
      </c>
      <c r="J45" s="151">
        <f>IF(C45&lt;&gt;"",AVERAGE(C45:H45),"")</f>
        <v>191.5</v>
      </c>
      <c r="K45" s="61">
        <f>IF(C45&lt;&gt;"",MAX(C45:H45),"")</f>
        <v>242</v>
      </c>
      <c r="L45" s="61">
        <f t="shared" si="6"/>
        <v>92</v>
      </c>
      <c r="M45" s="59">
        <v>1</v>
      </c>
      <c r="N45" s="25">
        <f>MIN(C45:H45)</f>
        <v>150</v>
      </c>
    </row>
    <row r="46" spans="1:14" ht="12" customHeight="1" thickBot="1">
      <c r="A46" s="44">
        <v>32</v>
      </c>
      <c r="B46" s="35" t="s">
        <v>32</v>
      </c>
      <c r="C46" s="65">
        <v>157</v>
      </c>
      <c r="D46" s="66">
        <v>204</v>
      </c>
      <c r="E46" s="64">
        <v>167</v>
      </c>
      <c r="F46" s="66">
        <v>204</v>
      </c>
      <c r="G46" s="64">
        <v>208</v>
      </c>
      <c r="H46" s="66">
        <v>178</v>
      </c>
      <c r="I46" s="59">
        <f>IF(C46&lt;&gt;"",SUM(C46:H46),"")</f>
        <v>1118</v>
      </c>
      <c r="J46" s="60">
        <f>IF(C46&lt;&gt;"",AVERAGE(C46:H46),"")</f>
        <v>186.33333333333334</v>
      </c>
      <c r="K46" s="61">
        <f>IF(C46&lt;&gt;"",MAX(C46:H46),"")</f>
        <v>208</v>
      </c>
      <c r="L46" s="61">
        <f t="shared" si="6"/>
        <v>51</v>
      </c>
      <c r="M46" s="62">
        <v>2</v>
      </c>
      <c r="N46" s="25">
        <f>MIN(C46:H46)</f>
        <v>157</v>
      </c>
    </row>
    <row r="47" spans="1:14" ht="12" customHeight="1" thickBot="1">
      <c r="A47" s="67">
        <v>22</v>
      </c>
      <c r="B47" s="18" t="s">
        <v>72</v>
      </c>
      <c r="C47" s="56">
        <v>161</v>
      </c>
      <c r="D47" s="57">
        <v>180</v>
      </c>
      <c r="E47" s="58">
        <v>158</v>
      </c>
      <c r="F47" s="57">
        <v>183</v>
      </c>
      <c r="G47" s="58">
        <v>182</v>
      </c>
      <c r="H47" s="57">
        <v>158</v>
      </c>
      <c r="I47" s="59">
        <f>IF(C47&lt;&gt;"",SUM(C47:H47),"")</f>
        <v>1022</v>
      </c>
      <c r="J47" s="60">
        <f>IF(C47&lt;&gt;"",AVERAGE(C47:H47),"")</f>
        <v>170.33333333333334</v>
      </c>
      <c r="K47" s="61">
        <f>IF(C47&lt;&gt;"",MAX(C47:H47),"")</f>
        <v>183</v>
      </c>
      <c r="L47" s="61">
        <f t="shared" si="6"/>
        <v>25</v>
      </c>
      <c r="M47" s="59">
        <v>3</v>
      </c>
      <c r="N47" s="25">
        <f>MIN(C47:H47)</f>
        <v>158</v>
      </c>
    </row>
    <row r="48" spans="1:14" ht="12" customHeight="1" thickBot="1">
      <c r="A48" s="69">
        <v>23</v>
      </c>
      <c r="B48" s="63" t="s">
        <v>66</v>
      </c>
      <c r="C48" s="58">
        <v>189</v>
      </c>
      <c r="D48" s="57">
        <v>157</v>
      </c>
      <c r="E48" s="58">
        <v>155</v>
      </c>
      <c r="F48" s="57">
        <v>151</v>
      </c>
      <c r="G48" s="58">
        <v>185</v>
      </c>
      <c r="H48" s="57">
        <v>176</v>
      </c>
      <c r="I48" s="59">
        <f>IF(C48&lt;&gt;"",SUM(C48:H48),"")</f>
        <v>1013</v>
      </c>
      <c r="J48" s="60">
        <f>IF(C48&lt;&gt;"",AVERAGE(C48:H48),"")</f>
        <v>168.83333333333334</v>
      </c>
      <c r="K48" s="61">
        <f>IF(C48&lt;&gt;"",MAX(C48:H48),"")</f>
        <v>189</v>
      </c>
      <c r="L48" s="70">
        <f t="shared" si="6"/>
        <v>38</v>
      </c>
      <c r="M48" s="62">
        <v>4</v>
      </c>
      <c r="N48" s="25">
        <f>MIN(C48:H48)</f>
        <v>151</v>
      </c>
    </row>
    <row r="49" spans="1:14" ht="12" customHeight="1" thickBot="1">
      <c r="A49" s="144">
        <v>30</v>
      </c>
      <c r="B49" s="63" t="s">
        <v>31</v>
      </c>
      <c r="C49" s="58">
        <v>167</v>
      </c>
      <c r="D49" s="57">
        <v>151</v>
      </c>
      <c r="E49" s="58">
        <v>148</v>
      </c>
      <c r="F49" s="57">
        <v>139</v>
      </c>
      <c r="G49" s="58">
        <v>143</v>
      </c>
      <c r="H49" s="57">
        <v>128</v>
      </c>
      <c r="I49" s="59">
        <f>IF(C49&lt;&gt;"",SUM(C49:H49),"")</f>
        <v>876</v>
      </c>
      <c r="J49" s="60">
        <f>IF(C49&lt;&gt;"",AVERAGE(C49:H49),"")</f>
        <v>146</v>
      </c>
      <c r="K49" s="61">
        <f>IF(C49&lt;&gt;"",MAX(C49:H49),"")</f>
        <v>167</v>
      </c>
      <c r="L49" s="70">
        <f t="shared" si="6"/>
        <v>39</v>
      </c>
      <c r="M49" s="59">
        <v>5</v>
      </c>
      <c r="N49" s="25">
        <f>MIN(C49:H49)</f>
        <v>128</v>
      </c>
    </row>
    <row r="61" ht="12.75">
      <c r="C61" s="73"/>
    </row>
    <row r="62" ht="12.75">
      <c r="C62" s="73"/>
    </row>
    <row r="63" ht="12.75">
      <c r="C63" s="73"/>
    </row>
    <row r="64" ht="12.75">
      <c r="C64" s="73"/>
    </row>
    <row r="65" ht="12.75">
      <c r="C65" s="73"/>
    </row>
    <row r="66" ht="12.75">
      <c r="C66" s="73"/>
    </row>
    <row r="67" ht="12.75">
      <c r="C67" s="73"/>
    </row>
  </sheetData>
  <sheetProtection selectLockedCells="1" selectUnlockedCells="1"/>
  <mergeCells count="1">
    <mergeCell ref="A40:M40"/>
  </mergeCells>
  <conditionalFormatting sqref="C8:H16 C20:H29 C32:H33 C42:H45">
    <cfRule type="cellIs" priority="7" dxfId="6" operator="equal" stopIfTrue="1">
      <formula>$N8</formula>
    </cfRule>
    <cfRule type="cellIs" priority="8" dxfId="11" operator="equal" stopIfTrue="1">
      <formula>$K8</formula>
    </cfRule>
  </conditionalFormatting>
  <conditionalFormatting sqref="C17:H18 C30:H31">
    <cfRule type="cellIs" priority="9" dxfId="6" operator="equal" stopIfTrue="1">
      <formula>$N18</formula>
    </cfRule>
    <cfRule type="cellIs" priority="10" dxfId="11" operator="equal" stopIfTrue="1">
      <formula>$K17</formula>
    </cfRule>
  </conditionalFormatting>
  <conditionalFormatting sqref="C19:H19 C34:H35">
    <cfRule type="cellIs" priority="11" dxfId="6" operator="equal" stopIfTrue="1">
      <formula>$N17</formula>
    </cfRule>
    <cfRule type="cellIs" priority="12" dxfId="11" operator="equal" stopIfTrue="1">
      <formula>$K19</formula>
    </cfRule>
  </conditionalFormatting>
  <conditionalFormatting sqref="C37:H37">
    <cfRule type="cellIs" priority="21" dxfId="6" operator="equal" stopIfTrue="1">
      <formula>$N29</formula>
    </cfRule>
    <cfRule type="cellIs" priority="22" dxfId="11" operator="equal" stopIfTrue="1">
      <formula>$K37</formula>
    </cfRule>
  </conditionalFormatting>
  <conditionalFormatting sqref="B8:B33 B42:B45">
    <cfRule type="expression" priority="31" dxfId="0" stopIfTrue="1">
      <formula>(C8&gt;0)</formula>
    </cfRule>
  </conditionalFormatting>
  <conditionalFormatting sqref="C36:H36">
    <cfRule type="cellIs" priority="32" dxfId="6" operator="equal" stopIfTrue="1">
      <formula>$N30</formula>
    </cfRule>
    <cfRule type="cellIs" priority="33" dxfId="11" operator="equal" stopIfTrue="1">
      <formula>$K36</formula>
    </cfRule>
  </conditionalFormatting>
  <conditionalFormatting sqref="C38:H38">
    <cfRule type="cellIs" priority="34" dxfId="6" operator="equal" stopIfTrue="1">
      <formula>#REF!</formula>
    </cfRule>
    <cfRule type="cellIs" priority="35" dxfId="11" operator="equal" stopIfTrue="1">
      <formula>$K38</formula>
    </cfRule>
  </conditionalFormatting>
  <conditionalFormatting sqref="C39:H39">
    <cfRule type="cellIs" priority="36" dxfId="6" operator="equal" stopIfTrue="1">
      <formula>$N29</formula>
    </cfRule>
    <cfRule type="cellIs" priority="37" dxfId="11" operator="equal" stopIfTrue="1">
      <formula>$K39</formula>
    </cfRule>
  </conditionalFormatting>
  <conditionalFormatting sqref="C47:H47">
    <cfRule type="cellIs" priority="38" dxfId="6" operator="equal" stopIfTrue="1">
      <formula>#REF!</formula>
    </cfRule>
    <cfRule type="cellIs" priority="39" dxfId="0" operator="equal" stopIfTrue="1">
      <formula>$K47</formula>
    </cfRule>
  </conditionalFormatting>
  <conditionalFormatting sqref="C46:H46">
    <cfRule type="cellIs" priority="40" dxfId="6" operator="equal" stopIfTrue="1">
      <formula>$N35</formula>
    </cfRule>
    <cfRule type="cellIs" priority="41" dxfId="0" operator="equal" stopIfTrue="1">
      <formula>$K46</formula>
    </cfRule>
  </conditionalFormatting>
  <conditionalFormatting sqref="C48:H49">
    <cfRule type="cellIs" priority="42" dxfId="6" operator="equal" stopIfTrue="1">
      <formula>$N36</formula>
    </cfRule>
    <cfRule type="cellIs" priority="43" dxfId="0" operator="equal" stopIfTrue="1">
      <formula>$K48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11414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U67"/>
  <sheetViews>
    <sheetView zoomScale="90" zoomScaleNormal="90" zoomScalePageLayoutView="0" workbookViewId="0" topLeftCell="A23">
      <selection activeCell="Q26" sqref="Q26"/>
    </sheetView>
  </sheetViews>
  <sheetFormatPr defaultColWidth="9.140625" defaultRowHeight="12.75"/>
  <cols>
    <col min="1" max="1" width="7.140625" style="0" customWidth="1"/>
    <col min="2" max="2" width="2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28</v>
      </c>
      <c r="D5" s="4"/>
      <c r="O5" s="5"/>
      <c r="P5" s="5"/>
    </row>
    <row r="6" spans="5:16" s="6" customFormat="1" ht="14.25" customHeight="1">
      <c r="E6" s="7" t="s">
        <v>29</v>
      </c>
      <c r="G6" s="7" t="s">
        <v>30</v>
      </c>
      <c r="H6" s="7"/>
      <c r="O6" s="8"/>
      <c r="P6" s="8"/>
    </row>
    <row r="7" spans="1:16" s="16" customFormat="1" ht="12" customHeight="1" thickBot="1">
      <c r="A7" s="9"/>
      <c r="B7" s="10" t="s">
        <v>3</v>
      </c>
      <c r="C7" s="11">
        <v>1</v>
      </c>
      <c r="D7" s="12">
        <v>2</v>
      </c>
      <c r="E7" s="11">
        <v>3</v>
      </c>
      <c r="F7" s="12">
        <v>4</v>
      </c>
      <c r="G7" s="11">
        <v>5</v>
      </c>
      <c r="H7" s="12">
        <v>6</v>
      </c>
      <c r="I7" s="10" t="s">
        <v>4</v>
      </c>
      <c r="J7" s="10" t="s">
        <v>5</v>
      </c>
      <c r="K7" s="10" t="s">
        <v>6</v>
      </c>
      <c r="L7" s="10" t="s">
        <v>7</v>
      </c>
      <c r="M7" s="13" t="s">
        <v>8</v>
      </c>
      <c r="N7" s="14" t="s">
        <v>9</v>
      </c>
      <c r="O7" s="14" t="s">
        <v>10</v>
      </c>
      <c r="P7" s="15"/>
    </row>
    <row r="8" spans="1:18" s="16" customFormat="1" ht="12" customHeight="1" thickBot="1">
      <c r="A8" s="17">
        <v>27</v>
      </c>
      <c r="B8" s="148" t="s">
        <v>65</v>
      </c>
      <c r="C8" s="19">
        <v>247</v>
      </c>
      <c r="D8" s="20">
        <v>177</v>
      </c>
      <c r="E8" s="21">
        <v>193</v>
      </c>
      <c r="F8" s="20">
        <v>266</v>
      </c>
      <c r="G8" s="21">
        <v>255</v>
      </c>
      <c r="H8" s="20">
        <v>243</v>
      </c>
      <c r="I8" s="22">
        <f aca="true" t="shared" si="0" ref="I8:I40">SUM(C8:H8)</f>
        <v>1381</v>
      </c>
      <c r="J8" s="23">
        <f aca="true" t="shared" si="1" ref="J8:J40">AVERAGE(C8:H8)</f>
        <v>230.16666666666666</v>
      </c>
      <c r="K8" s="24">
        <f aca="true" t="shared" si="2" ref="K8:K40">MAX(C8:H8)</f>
        <v>266</v>
      </c>
      <c r="L8" s="24">
        <f aca="true" t="shared" si="3" ref="L8:L40">IF(D8&lt;&gt;"",MAX(C8:H8)-MIN(C8:H8),"")</f>
        <v>89</v>
      </c>
      <c r="M8" s="22">
        <v>1</v>
      </c>
      <c r="N8" s="25">
        <f aca="true" t="shared" si="4" ref="N8:N24">MIN(C8:H8)</f>
        <v>177</v>
      </c>
      <c r="O8" s="26"/>
      <c r="P8" s="26"/>
      <c r="Q8" s="26"/>
      <c r="R8" s="26"/>
    </row>
    <row r="9" spans="1:16" s="16" customFormat="1" ht="12" customHeight="1" thickBot="1">
      <c r="A9" s="17">
        <v>38</v>
      </c>
      <c r="B9" s="146" t="s">
        <v>54</v>
      </c>
      <c r="C9" s="27">
        <v>206</v>
      </c>
      <c r="D9" s="20">
        <v>200</v>
      </c>
      <c r="E9" s="21">
        <v>231</v>
      </c>
      <c r="F9" s="20">
        <v>212</v>
      </c>
      <c r="G9" s="21">
        <v>227</v>
      </c>
      <c r="H9" s="20">
        <v>261</v>
      </c>
      <c r="I9" s="22">
        <f t="shared" si="0"/>
        <v>1337</v>
      </c>
      <c r="J9" s="23">
        <f t="shared" si="1"/>
        <v>222.83333333333334</v>
      </c>
      <c r="K9" s="24">
        <f t="shared" si="2"/>
        <v>261</v>
      </c>
      <c r="L9" s="24">
        <f t="shared" si="3"/>
        <v>61</v>
      </c>
      <c r="M9" s="22">
        <v>2</v>
      </c>
      <c r="N9" s="25">
        <f t="shared" si="4"/>
        <v>200</v>
      </c>
      <c r="O9" s="28">
        <f aca="true" t="shared" si="5" ref="O9:O24">MIN(C9:H9)</f>
        <v>200</v>
      </c>
      <c r="P9" s="15"/>
    </row>
    <row r="10" spans="1:16" s="16" customFormat="1" ht="12" customHeight="1" thickBot="1">
      <c r="A10" s="17">
        <v>20</v>
      </c>
      <c r="B10" s="152" t="s">
        <v>47</v>
      </c>
      <c r="C10" s="27">
        <v>234</v>
      </c>
      <c r="D10" s="31">
        <v>191</v>
      </c>
      <c r="E10" s="21">
        <v>216</v>
      </c>
      <c r="F10" s="20">
        <v>214</v>
      </c>
      <c r="G10" s="21">
        <v>226</v>
      </c>
      <c r="H10" s="27">
        <v>217</v>
      </c>
      <c r="I10" s="22">
        <f t="shared" si="0"/>
        <v>1298</v>
      </c>
      <c r="J10" s="23">
        <f t="shared" si="1"/>
        <v>216.33333333333334</v>
      </c>
      <c r="K10" s="24">
        <f t="shared" si="2"/>
        <v>234</v>
      </c>
      <c r="L10" s="24">
        <f t="shared" si="3"/>
        <v>43</v>
      </c>
      <c r="M10" s="22">
        <v>3</v>
      </c>
      <c r="N10" s="25">
        <f t="shared" si="4"/>
        <v>191</v>
      </c>
      <c r="O10" s="28">
        <f t="shared" si="5"/>
        <v>191</v>
      </c>
      <c r="P10" s="15"/>
    </row>
    <row r="11" spans="1:16" s="16" customFormat="1" ht="12" customHeight="1" thickBot="1">
      <c r="A11" s="17">
        <v>14</v>
      </c>
      <c r="B11" s="155" t="s">
        <v>38</v>
      </c>
      <c r="C11" s="19">
        <v>203</v>
      </c>
      <c r="D11" s="33">
        <v>240</v>
      </c>
      <c r="E11" s="139">
        <v>233</v>
      </c>
      <c r="F11" s="33">
        <v>194</v>
      </c>
      <c r="G11" s="34">
        <v>207</v>
      </c>
      <c r="H11" s="33">
        <v>219</v>
      </c>
      <c r="I11" s="22">
        <f t="shared" si="0"/>
        <v>1296</v>
      </c>
      <c r="J11" s="23">
        <f t="shared" si="1"/>
        <v>216</v>
      </c>
      <c r="K11" s="24">
        <f t="shared" si="2"/>
        <v>240</v>
      </c>
      <c r="L11" s="24">
        <f t="shared" si="3"/>
        <v>46</v>
      </c>
      <c r="M11" s="22">
        <v>4</v>
      </c>
      <c r="N11" s="25">
        <f t="shared" si="4"/>
        <v>194</v>
      </c>
      <c r="O11" s="28">
        <f t="shared" si="5"/>
        <v>194</v>
      </c>
      <c r="P11" s="15"/>
    </row>
    <row r="12" spans="1:16" s="16" customFormat="1" ht="12" customHeight="1" thickBot="1">
      <c r="A12" s="17">
        <v>31</v>
      </c>
      <c r="B12" s="146" t="s">
        <v>63</v>
      </c>
      <c r="C12" s="27">
        <v>199</v>
      </c>
      <c r="D12" s="21">
        <v>215</v>
      </c>
      <c r="E12" s="137">
        <v>205</v>
      </c>
      <c r="F12" s="21">
        <v>222</v>
      </c>
      <c r="G12" s="21">
        <v>216</v>
      </c>
      <c r="H12" s="21">
        <v>215</v>
      </c>
      <c r="I12" s="22">
        <f t="shared" si="0"/>
        <v>1272</v>
      </c>
      <c r="J12" s="23">
        <f t="shared" si="1"/>
        <v>212</v>
      </c>
      <c r="K12" s="24">
        <f t="shared" si="2"/>
        <v>222</v>
      </c>
      <c r="L12" s="24">
        <f t="shared" si="3"/>
        <v>23</v>
      </c>
      <c r="M12" s="22">
        <v>5</v>
      </c>
      <c r="N12" s="25">
        <f t="shared" si="4"/>
        <v>199</v>
      </c>
      <c r="O12" s="28">
        <f t="shared" si="5"/>
        <v>199</v>
      </c>
      <c r="P12" s="15"/>
    </row>
    <row r="13" spans="1:16" s="16" customFormat="1" ht="12.75" customHeight="1" thickBot="1">
      <c r="A13" s="17">
        <v>28</v>
      </c>
      <c r="B13" s="149" t="s">
        <v>64</v>
      </c>
      <c r="C13" s="27">
        <v>187</v>
      </c>
      <c r="D13" s="20">
        <v>220</v>
      </c>
      <c r="E13" s="29">
        <v>208</v>
      </c>
      <c r="F13" s="30">
        <v>214</v>
      </c>
      <c r="G13" s="29">
        <v>212</v>
      </c>
      <c r="H13" s="30">
        <v>222</v>
      </c>
      <c r="I13" s="22">
        <f t="shared" si="0"/>
        <v>1263</v>
      </c>
      <c r="J13" s="23">
        <f t="shared" si="1"/>
        <v>210.5</v>
      </c>
      <c r="K13" s="24">
        <f t="shared" si="2"/>
        <v>222</v>
      </c>
      <c r="L13" s="24">
        <f t="shared" si="3"/>
        <v>35</v>
      </c>
      <c r="M13" s="22">
        <v>6</v>
      </c>
      <c r="N13" s="25">
        <f t="shared" si="4"/>
        <v>187</v>
      </c>
      <c r="O13" s="28">
        <f t="shared" si="5"/>
        <v>187</v>
      </c>
      <c r="P13" s="15"/>
    </row>
    <row r="14" spans="1:16" s="16" customFormat="1" ht="12" customHeight="1" thickBot="1">
      <c r="A14" s="17">
        <v>37</v>
      </c>
      <c r="B14" s="146" t="s">
        <v>57</v>
      </c>
      <c r="C14" s="36">
        <v>215</v>
      </c>
      <c r="D14" s="37">
        <v>201</v>
      </c>
      <c r="E14" s="38">
        <v>239</v>
      </c>
      <c r="F14" s="37">
        <v>221</v>
      </c>
      <c r="G14" s="38">
        <v>173</v>
      </c>
      <c r="H14" s="39">
        <v>199</v>
      </c>
      <c r="I14" s="22">
        <f t="shared" si="0"/>
        <v>1248</v>
      </c>
      <c r="J14" s="23">
        <f t="shared" si="1"/>
        <v>208</v>
      </c>
      <c r="K14" s="24">
        <f t="shared" si="2"/>
        <v>239</v>
      </c>
      <c r="L14" s="24">
        <f t="shared" si="3"/>
        <v>66</v>
      </c>
      <c r="M14" s="22">
        <v>7</v>
      </c>
      <c r="N14" s="25">
        <f t="shared" si="4"/>
        <v>173</v>
      </c>
      <c r="O14" s="28">
        <f t="shared" si="5"/>
        <v>173</v>
      </c>
      <c r="P14" s="15"/>
    </row>
    <row r="15" spans="1:16" s="16" customFormat="1" ht="12" customHeight="1" thickBot="1">
      <c r="A15" s="17">
        <v>18</v>
      </c>
      <c r="B15" s="152" t="s">
        <v>34</v>
      </c>
      <c r="C15" s="27">
        <v>234</v>
      </c>
      <c r="D15" s="20">
        <v>232</v>
      </c>
      <c r="E15" s="21">
        <v>184</v>
      </c>
      <c r="F15" s="20">
        <v>230</v>
      </c>
      <c r="G15" s="21">
        <v>172</v>
      </c>
      <c r="H15" s="20">
        <v>166</v>
      </c>
      <c r="I15" s="22">
        <f t="shared" si="0"/>
        <v>1218</v>
      </c>
      <c r="J15" s="23">
        <f t="shared" si="1"/>
        <v>203</v>
      </c>
      <c r="K15" s="24">
        <f t="shared" si="2"/>
        <v>234</v>
      </c>
      <c r="L15" s="24">
        <f t="shared" si="3"/>
        <v>68</v>
      </c>
      <c r="M15" s="22">
        <v>8</v>
      </c>
      <c r="N15" s="25">
        <f t="shared" si="4"/>
        <v>166</v>
      </c>
      <c r="O15" s="28">
        <f t="shared" si="5"/>
        <v>166</v>
      </c>
      <c r="P15" s="15"/>
    </row>
    <row r="16" spans="1:16" s="16" customFormat="1" ht="12" customHeight="1" thickBot="1">
      <c r="A16" s="17">
        <v>4</v>
      </c>
      <c r="B16" s="152" t="s">
        <v>41</v>
      </c>
      <c r="C16" s="27">
        <v>210</v>
      </c>
      <c r="D16" s="20">
        <v>212</v>
      </c>
      <c r="E16" s="21">
        <v>153</v>
      </c>
      <c r="F16" s="20">
        <v>189</v>
      </c>
      <c r="G16" s="21">
        <v>237</v>
      </c>
      <c r="H16" s="20">
        <v>210</v>
      </c>
      <c r="I16" s="22">
        <f t="shared" si="0"/>
        <v>1211</v>
      </c>
      <c r="J16" s="23">
        <f t="shared" si="1"/>
        <v>201.83333333333334</v>
      </c>
      <c r="K16" s="24">
        <f t="shared" si="2"/>
        <v>237</v>
      </c>
      <c r="L16" s="24">
        <f t="shared" si="3"/>
        <v>84</v>
      </c>
      <c r="M16" s="22">
        <v>9</v>
      </c>
      <c r="N16" s="25">
        <f t="shared" si="4"/>
        <v>153</v>
      </c>
      <c r="O16" s="28">
        <f t="shared" si="5"/>
        <v>153</v>
      </c>
      <c r="P16" s="15"/>
    </row>
    <row r="17" spans="1:16" s="16" customFormat="1" ht="12" customHeight="1" thickBot="1">
      <c r="A17" s="17">
        <v>40</v>
      </c>
      <c r="B17" s="146" t="s">
        <v>62</v>
      </c>
      <c r="C17" s="27">
        <v>187</v>
      </c>
      <c r="D17" s="21">
        <v>204</v>
      </c>
      <c r="E17" s="21">
        <v>195</v>
      </c>
      <c r="F17" s="21">
        <v>196</v>
      </c>
      <c r="G17" s="21">
        <v>224</v>
      </c>
      <c r="H17" s="21">
        <v>204</v>
      </c>
      <c r="I17" s="22">
        <f t="shared" si="0"/>
        <v>1210</v>
      </c>
      <c r="J17" s="23">
        <f t="shared" si="1"/>
        <v>201.66666666666666</v>
      </c>
      <c r="K17" s="24">
        <f t="shared" si="2"/>
        <v>224</v>
      </c>
      <c r="L17" s="24">
        <f t="shared" si="3"/>
        <v>37</v>
      </c>
      <c r="M17" s="22">
        <v>10</v>
      </c>
      <c r="N17" s="25">
        <f t="shared" si="4"/>
        <v>187</v>
      </c>
      <c r="O17" s="28">
        <f t="shared" si="5"/>
        <v>187</v>
      </c>
      <c r="P17" s="15"/>
    </row>
    <row r="18" spans="1:16" s="16" customFormat="1" ht="12" customHeight="1" thickBot="1">
      <c r="A18" s="17">
        <v>25</v>
      </c>
      <c r="B18" s="148" t="s">
        <v>58</v>
      </c>
      <c r="C18" s="41">
        <v>201</v>
      </c>
      <c r="D18" s="30">
        <v>222</v>
      </c>
      <c r="E18" s="29">
        <v>177</v>
      </c>
      <c r="F18" s="30">
        <v>188</v>
      </c>
      <c r="G18" s="29">
        <v>224</v>
      </c>
      <c r="H18" s="30">
        <v>184</v>
      </c>
      <c r="I18" s="22">
        <f t="shared" si="0"/>
        <v>1196</v>
      </c>
      <c r="J18" s="23">
        <f t="shared" si="1"/>
        <v>199.33333333333334</v>
      </c>
      <c r="K18" s="24">
        <f t="shared" si="2"/>
        <v>224</v>
      </c>
      <c r="L18" s="24">
        <f t="shared" si="3"/>
        <v>47</v>
      </c>
      <c r="M18" s="22">
        <v>11</v>
      </c>
      <c r="N18" s="25">
        <f t="shared" si="4"/>
        <v>177</v>
      </c>
      <c r="O18" s="28">
        <f t="shared" si="5"/>
        <v>177</v>
      </c>
      <c r="P18" s="15"/>
    </row>
    <row r="19" spans="1:16" s="16" customFormat="1" ht="12" customHeight="1" thickBot="1">
      <c r="A19" s="17">
        <v>21</v>
      </c>
      <c r="B19" s="149" t="s">
        <v>71</v>
      </c>
      <c r="C19" s="19">
        <v>214</v>
      </c>
      <c r="D19" s="33">
        <v>182</v>
      </c>
      <c r="E19" s="34">
        <v>224</v>
      </c>
      <c r="F19" s="33">
        <v>234</v>
      </c>
      <c r="G19" s="34">
        <v>152</v>
      </c>
      <c r="H19" s="33">
        <v>186</v>
      </c>
      <c r="I19" s="22">
        <f t="shared" si="0"/>
        <v>1192</v>
      </c>
      <c r="J19" s="23">
        <f t="shared" si="1"/>
        <v>198.66666666666666</v>
      </c>
      <c r="K19" s="24">
        <f t="shared" si="2"/>
        <v>234</v>
      </c>
      <c r="L19" s="24">
        <f t="shared" si="3"/>
        <v>82</v>
      </c>
      <c r="M19" s="22">
        <v>12</v>
      </c>
      <c r="N19" s="25">
        <f t="shared" si="4"/>
        <v>152</v>
      </c>
      <c r="O19" s="28">
        <f t="shared" si="5"/>
        <v>152</v>
      </c>
      <c r="P19" s="15"/>
    </row>
    <row r="20" spans="1:21" s="16" customFormat="1" ht="12" customHeight="1" thickBot="1">
      <c r="A20" s="17">
        <v>13</v>
      </c>
      <c r="B20" s="155" t="s">
        <v>52</v>
      </c>
      <c r="C20" s="21">
        <v>153</v>
      </c>
      <c r="D20" s="20">
        <v>226</v>
      </c>
      <c r="E20" s="21">
        <v>214</v>
      </c>
      <c r="F20" s="20">
        <v>203</v>
      </c>
      <c r="G20" s="21">
        <v>170</v>
      </c>
      <c r="H20" s="27">
        <v>220</v>
      </c>
      <c r="I20" s="22">
        <f t="shared" si="0"/>
        <v>1186</v>
      </c>
      <c r="J20" s="23">
        <f t="shared" si="1"/>
        <v>197.66666666666666</v>
      </c>
      <c r="K20" s="24">
        <f t="shared" si="2"/>
        <v>226</v>
      </c>
      <c r="L20" s="24">
        <f t="shared" si="3"/>
        <v>73</v>
      </c>
      <c r="M20" s="22">
        <v>13</v>
      </c>
      <c r="N20" s="25">
        <f t="shared" si="4"/>
        <v>153</v>
      </c>
      <c r="O20" s="28">
        <f t="shared" si="5"/>
        <v>153</v>
      </c>
      <c r="P20" s="15"/>
      <c r="Q20" s="15"/>
      <c r="R20" s="15"/>
      <c r="S20" s="15"/>
      <c r="T20" s="15"/>
      <c r="U20" s="15"/>
    </row>
    <row r="21" spans="1:21" s="16" customFormat="1" ht="12" customHeight="1" thickBot="1">
      <c r="A21" s="17">
        <v>41</v>
      </c>
      <c r="B21" s="146" t="s">
        <v>69</v>
      </c>
      <c r="C21" s="41">
        <v>211</v>
      </c>
      <c r="D21" s="30">
        <v>195</v>
      </c>
      <c r="E21" s="43">
        <v>227</v>
      </c>
      <c r="F21" s="29">
        <v>148</v>
      </c>
      <c r="G21" s="41">
        <v>184</v>
      </c>
      <c r="H21" s="30">
        <v>214</v>
      </c>
      <c r="I21" s="22">
        <f t="shared" si="0"/>
        <v>1179</v>
      </c>
      <c r="J21" s="23">
        <f t="shared" si="1"/>
        <v>196.5</v>
      </c>
      <c r="K21" s="24">
        <f t="shared" si="2"/>
        <v>227</v>
      </c>
      <c r="L21" s="24">
        <f t="shared" si="3"/>
        <v>79</v>
      </c>
      <c r="M21" s="22">
        <v>14</v>
      </c>
      <c r="N21" s="25">
        <f t="shared" si="4"/>
        <v>148</v>
      </c>
      <c r="O21" s="28">
        <f t="shared" si="5"/>
        <v>148</v>
      </c>
      <c r="P21" s="15"/>
      <c r="Q21" s="15"/>
      <c r="R21" s="15"/>
      <c r="S21" s="15"/>
      <c r="T21" s="15"/>
      <c r="U21" s="15"/>
    </row>
    <row r="22" spans="1:21" s="16" customFormat="1" ht="12" customHeight="1" thickBot="1">
      <c r="A22" s="17">
        <v>12</v>
      </c>
      <c r="B22" s="152" t="s">
        <v>46</v>
      </c>
      <c r="C22" s="41">
        <v>169</v>
      </c>
      <c r="D22" s="30">
        <v>232</v>
      </c>
      <c r="E22" s="29">
        <v>164</v>
      </c>
      <c r="F22" s="30">
        <v>219</v>
      </c>
      <c r="G22" s="29">
        <v>180</v>
      </c>
      <c r="H22" s="30">
        <v>204</v>
      </c>
      <c r="I22" s="22">
        <f t="shared" si="0"/>
        <v>1168</v>
      </c>
      <c r="J22" s="23">
        <f t="shared" si="1"/>
        <v>194.66666666666666</v>
      </c>
      <c r="K22" s="24">
        <f t="shared" si="2"/>
        <v>232</v>
      </c>
      <c r="L22" s="24">
        <f t="shared" si="3"/>
        <v>68</v>
      </c>
      <c r="M22" s="22">
        <v>15</v>
      </c>
      <c r="N22" s="25">
        <f t="shared" si="4"/>
        <v>164</v>
      </c>
      <c r="O22" s="28">
        <f t="shared" si="5"/>
        <v>164</v>
      </c>
      <c r="P22" s="15"/>
      <c r="Q22" s="15"/>
      <c r="R22" s="15"/>
      <c r="S22" s="15"/>
      <c r="T22" s="15"/>
      <c r="U22" s="15"/>
    </row>
    <row r="23" spans="1:21" s="16" customFormat="1" ht="12" customHeight="1" thickBot="1">
      <c r="A23" s="17">
        <v>10</v>
      </c>
      <c r="B23" s="152" t="s">
        <v>40</v>
      </c>
      <c r="C23" s="41">
        <v>197</v>
      </c>
      <c r="D23" s="30">
        <v>184</v>
      </c>
      <c r="E23" s="29">
        <v>253</v>
      </c>
      <c r="F23" s="30">
        <v>181</v>
      </c>
      <c r="G23" s="29">
        <v>169</v>
      </c>
      <c r="H23" s="30">
        <v>179</v>
      </c>
      <c r="I23" s="22">
        <f t="shared" si="0"/>
        <v>1163</v>
      </c>
      <c r="J23" s="23">
        <f t="shared" si="1"/>
        <v>193.83333333333334</v>
      </c>
      <c r="K23" s="24">
        <f t="shared" si="2"/>
        <v>253</v>
      </c>
      <c r="L23" s="24">
        <f t="shared" si="3"/>
        <v>84</v>
      </c>
      <c r="M23" s="22">
        <v>16</v>
      </c>
      <c r="N23" s="25">
        <f t="shared" si="4"/>
        <v>169</v>
      </c>
      <c r="O23" s="28">
        <f t="shared" si="5"/>
        <v>169</v>
      </c>
      <c r="P23" s="15"/>
      <c r="Q23" s="15"/>
      <c r="R23" s="15"/>
      <c r="S23" s="15"/>
      <c r="T23" s="15"/>
      <c r="U23" s="15"/>
    </row>
    <row r="24" spans="1:21" s="16" customFormat="1" ht="12" customHeight="1" thickBot="1">
      <c r="A24" s="45">
        <v>16</v>
      </c>
      <c r="B24" s="156" t="s">
        <v>44</v>
      </c>
      <c r="C24" s="41">
        <v>160</v>
      </c>
      <c r="D24" s="30">
        <v>176</v>
      </c>
      <c r="E24" s="29">
        <v>184</v>
      </c>
      <c r="F24" s="30">
        <v>262</v>
      </c>
      <c r="G24" s="29">
        <v>175</v>
      </c>
      <c r="H24" s="30">
        <v>200</v>
      </c>
      <c r="I24" s="22">
        <f t="shared" si="0"/>
        <v>1157</v>
      </c>
      <c r="J24" s="23">
        <f t="shared" si="1"/>
        <v>192.83333333333334</v>
      </c>
      <c r="K24" s="24">
        <f t="shared" si="2"/>
        <v>262</v>
      </c>
      <c r="L24" s="24">
        <f t="shared" si="3"/>
        <v>102</v>
      </c>
      <c r="M24" s="22">
        <v>17</v>
      </c>
      <c r="N24" s="25">
        <f t="shared" si="4"/>
        <v>160</v>
      </c>
      <c r="O24" s="28">
        <f t="shared" si="5"/>
        <v>160</v>
      </c>
      <c r="P24" s="15"/>
      <c r="Q24" s="15"/>
      <c r="R24" s="15"/>
      <c r="S24" s="15"/>
      <c r="T24" s="15"/>
      <c r="U24" s="15"/>
    </row>
    <row r="25" spans="1:21" s="16" customFormat="1" ht="12" customHeight="1" thickBot="1">
      <c r="A25" s="45">
        <v>1</v>
      </c>
      <c r="B25" s="154" t="s">
        <v>53</v>
      </c>
      <c r="C25" s="41">
        <v>170</v>
      </c>
      <c r="D25" s="30">
        <v>205</v>
      </c>
      <c r="E25" s="29">
        <v>180</v>
      </c>
      <c r="F25" s="30">
        <v>205</v>
      </c>
      <c r="G25" s="29">
        <v>203</v>
      </c>
      <c r="H25" s="30">
        <v>191</v>
      </c>
      <c r="I25" s="22">
        <f t="shared" si="0"/>
        <v>1154</v>
      </c>
      <c r="J25" s="23">
        <f t="shared" si="1"/>
        <v>192.33333333333334</v>
      </c>
      <c r="K25" s="24">
        <f t="shared" si="2"/>
        <v>205</v>
      </c>
      <c r="L25" s="24">
        <f t="shared" si="3"/>
        <v>35</v>
      </c>
      <c r="M25" s="22">
        <v>18</v>
      </c>
      <c r="N25" s="25">
        <f>MIN(C31:H31)</f>
        <v>157</v>
      </c>
      <c r="O25" s="28">
        <f>MIN(C31:H31)</f>
        <v>157</v>
      </c>
      <c r="P25" s="15"/>
      <c r="Q25" s="15"/>
      <c r="R25" s="15"/>
      <c r="S25" s="15"/>
      <c r="T25" s="15"/>
      <c r="U25" s="15"/>
    </row>
    <row r="26" spans="1:21" s="16" customFormat="1" ht="12" customHeight="1" thickBot="1">
      <c r="A26" s="45">
        <v>5</v>
      </c>
      <c r="B26" s="154" t="s">
        <v>50</v>
      </c>
      <c r="C26" s="41">
        <v>192</v>
      </c>
      <c r="D26" s="30">
        <v>235</v>
      </c>
      <c r="E26" s="29">
        <v>179</v>
      </c>
      <c r="F26" s="30">
        <v>210</v>
      </c>
      <c r="G26" s="29">
        <v>177</v>
      </c>
      <c r="H26" s="30">
        <v>158</v>
      </c>
      <c r="I26" s="22">
        <f t="shared" si="0"/>
        <v>1151</v>
      </c>
      <c r="J26" s="23">
        <f t="shared" si="1"/>
        <v>191.83333333333334</v>
      </c>
      <c r="K26" s="24">
        <f t="shared" si="2"/>
        <v>235</v>
      </c>
      <c r="L26" s="24">
        <f t="shared" si="3"/>
        <v>77</v>
      </c>
      <c r="M26" s="22">
        <v>19</v>
      </c>
      <c r="N26" s="25">
        <f>MIN(C32:H32)</f>
        <v>146</v>
      </c>
      <c r="O26" s="28">
        <f>MIN(C32:H32)</f>
        <v>146</v>
      </c>
      <c r="P26" s="15"/>
      <c r="Q26" s="15"/>
      <c r="R26" s="15"/>
      <c r="S26" s="15"/>
      <c r="T26" s="15"/>
      <c r="U26" s="15"/>
    </row>
    <row r="27" spans="1:21" s="16" customFormat="1" ht="12" customHeight="1" thickBot="1">
      <c r="A27" s="45">
        <v>15</v>
      </c>
      <c r="B27" s="154" t="s">
        <v>51</v>
      </c>
      <c r="C27" s="41">
        <v>165</v>
      </c>
      <c r="D27" s="30">
        <v>181</v>
      </c>
      <c r="E27" s="46">
        <v>174</v>
      </c>
      <c r="F27" s="30">
        <v>204</v>
      </c>
      <c r="G27" s="29">
        <v>215</v>
      </c>
      <c r="H27" s="30">
        <v>206</v>
      </c>
      <c r="I27" s="22">
        <f t="shared" si="0"/>
        <v>1145</v>
      </c>
      <c r="J27" s="23">
        <f t="shared" si="1"/>
        <v>190.83333333333334</v>
      </c>
      <c r="K27" s="24">
        <f t="shared" si="2"/>
        <v>215</v>
      </c>
      <c r="L27" s="24">
        <f t="shared" si="3"/>
        <v>50</v>
      </c>
      <c r="M27" s="22">
        <v>20</v>
      </c>
      <c r="N27" s="25">
        <f>MIN(C33:H33)</f>
        <v>134</v>
      </c>
      <c r="O27" s="28">
        <f>MIN(C33:H33)</f>
        <v>134</v>
      </c>
      <c r="P27" s="15"/>
      <c r="Q27" s="15"/>
      <c r="R27" s="15"/>
      <c r="S27" s="15"/>
      <c r="T27" s="15"/>
      <c r="U27" s="15"/>
    </row>
    <row r="28" spans="1:21" s="16" customFormat="1" ht="12" customHeight="1" thickBot="1">
      <c r="A28" s="45">
        <v>24</v>
      </c>
      <c r="B28" s="18" t="s">
        <v>61</v>
      </c>
      <c r="C28" s="41">
        <v>188</v>
      </c>
      <c r="D28" s="30">
        <v>196</v>
      </c>
      <c r="E28" s="46">
        <v>193</v>
      </c>
      <c r="F28" s="30">
        <v>169</v>
      </c>
      <c r="G28" s="29">
        <v>202</v>
      </c>
      <c r="H28" s="30">
        <v>193</v>
      </c>
      <c r="I28" s="22">
        <f t="shared" si="0"/>
        <v>1141</v>
      </c>
      <c r="J28" s="23">
        <f t="shared" si="1"/>
        <v>190.16666666666666</v>
      </c>
      <c r="K28" s="24">
        <f t="shared" si="2"/>
        <v>202</v>
      </c>
      <c r="L28" s="24">
        <f t="shared" si="3"/>
        <v>33</v>
      </c>
      <c r="M28" s="22">
        <v>21</v>
      </c>
      <c r="N28" s="25">
        <f>MIN(C36:H36)</f>
        <v>127</v>
      </c>
      <c r="O28" s="28">
        <f>MIN(C36:H36)</f>
        <v>127</v>
      </c>
      <c r="P28" s="15"/>
      <c r="Q28" s="15"/>
      <c r="R28" s="15"/>
      <c r="S28" s="15"/>
      <c r="T28" s="15"/>
      <c r="U28" s="15"/>
    </row>
    <row r="29" spans="1:21" s="16" customFormat="1" ht="12" customHeight="1" thickBot="1">
      <c r="A29" s="45">
        <v>19</v>
      </c>
      <c r="B29" s="154" t="s">
        <v>48</v>
      </c>
      <c r="C29" s="41">
        <v>208</v>
      </c>
      <c r="D29" s="30">
        <v>191</v>
      </c>
      <c r="E29" s="29">
        <v>136</v>
      </c>
      <c r="F29" s="30">
        <v>178</v>
      </c>
      <c r="G29" s="29">
        <v>203</v>
      </c>
      <c r="H29" s="30">
        <v>218</v>
      </c>
      <c r="I29" s="22">
        <f t="shared" si="0"/>
        <v>1134</v>
      </c>
      <c r="J29" s="23">
        <f t="shared" si="1"/>
        <v>189</v>
      </c>
      <c r="K29" s="24">
        <f t="shared" si="2"/>
        <v>218</v>
      </c>
      <c r="L29" s="24">
        <f t="shared" si="3"/>
        <v>82</v>
      </c>
      <c r="M29" s="22">
        <v>22</v>
      </c>
      <c r="N29" s="25" t="e">
        <f>MIN(#REF!)</f>
        <v>#REF!</v>
      </c>
      <c r="O29" s="28" t="e">
        <f>MIN(#REF!)</f>
        <v>#REF!</v>
      </c>
      <c r="P29" s="15"/>
      <c r="Q29" s="15"/>
      <c r="R29" s="15"/>
      <c r="S29" s="15"/>
      <c r="T29" s="15"/>
      <c r="U29" s="15"/>
    </row>
    <row r="30" spans="1:21" s="16" customFormat="1" ht="12.75" customHeight="1" thickBot="1">
      <c r="A30" s="45">
        <v>35</v>
      </c>
      <c r="B30" s="32" t="s">
        <v>67</v>
      </c>
      <c r="C30" s="41">
        <v>155</v>
      </c>
      <c r="D30" s="30">
        <v>185</v>
      </c>
      <c r="E30" s="29">
        <v>167</v>
      </c>
      <c r="F30" s="30">
        <v>205</v>
      </c>
      <c r="G30" s="29">
        <v>190</v>
      </c>
      <c r="H30" s="30">
        <v>215</v>
      </c>
      <c r="I30" s="22">
        <f t="shared" si="0"/>
        <v>1117</v>
      </c>
      <c r="J30" s="23">
        <f t="shared" si="1"/>
        <v>186.16666666666666</v>
      </c>
      <c r="K30" s="24">
        <f t="shared" si="2"/>
        <v>215</v>
      </c>
      <c r="L30" s="24">
        <f t="shared" si="3"/>
        <v>60</v>
      </c>
      <c r="M30" s="22">
        <v>23</v>
      </c>
      <c r="N30" s="25" t="e">
        <f>MIN(#REF!)</f>
        <v>#REF!</v>
      </c>
      <c r="O30" s="28" t="e">
        <f>MIN(#REF!)</f>
        <v>#REF!</v>
      </c>
      <c r="P30" s="15"/>
      <c r="Q30" s="15"/>
      <c r="R30" s="15"/>
      <c r="S30" s="15"/>
      <c r="T30" s="15"/>
      <c r="U30" s="15"/>
    </row>
    <row r="31" spans="1:21" s="48" customFormat="1" ht="12" customHeight="1" thickBot="1">
      <c r="A31" s="45">
        <v>3</v>
      </c>
      <c r="B31" s="154" t="s">
        <v>49</v>
      </c>
      <c r="C31" s="41">
        <v>168</v>
      </c>
      <c r="D31" s="30">
        <v>202</v>
      </c>
      <c r="E31" s="29">
        <v>157</v>
      </c>
      <c r="F31" s="30">
        <v>191</v>
      </c>
      <c r="G31" s="29">
        <v>167</v>
      </c>
      <c r="H31" s="30">
        <v>181</v>
      </c>
      <c r="I31" s="22">
        <f t="shared" si="0"/>
        <v>1066</v>
      </c>
      <c r="J31" s="23">
        <f t="shared" si="1"/>
        <v>177.66666666666666</v>
      </c>
      <c r="K31" s="24">
        <f t="shared" si="2"/>
        <v>202</v>
      </c>
      <c r="L31" s="24">
        <f t="shared" si="3"/>
        <v>45</v>
      </c>
      <c r="M31" s="22">
        <v>24</v>
      </c>
      <c r="N31" s="25" t="e">
        <f>MIN(#REF!)</f>
        <v>#REF!</v>
      </c>
      <c r="O31" s="28" t="e">
        <f>MIN(#REF!)</f>
        <v>#REF!</v>
      </c>
      <c r="P31" s="47"/>
      <c r="Q31" s="47"/>
      <c r="R31" s="47"/>
      <c r="S31" s="47"/>
      <c r="T31" s="47"/>
      <c r="U31" s="47"/>
    </row>
    <row r="32" spans="1:21" s="16" customFormat="1" ht="12" customHeight="1" thickBot="1">
      <c r="A32" s="45">
        <v>33</v>
      </c>
      <c r="B32" s="32" t="s">
        <v>56</v>
      </c>
      <c r="C32" s="41">
        <v>181</v>
      </c>
      <c r="D32" s="30">
        <v>196</v>
      </c>
      <c r="E32" s="29">
        <v>192</v>
      </c>
      <c r="F32" s="30">
        <v>172</v>
      </c>
      <c r="G32" s="29">
        <v>146</v>
      </c>
      <c r="H32" s="30">
        <v>179</v>
      </c>
      <c r="I32" s="22">
        <f t="shared" si="0"/>
        <v>1066</v>
      </c>
      <c r="J32" s="23">
        <f t="shared" si="1"/>
        <v>177.66666666666666</v>
      </c>
      <c r="K32" s="24">
        <f t="shared" si="2"/>
        <v>196</v>
      </c>
      <c r="L32" s="24">
        <f t="shared" si="3"/>
        <v>50</v>
      </c>
      <c r="M32" s="22">
        <v>25</v>
      </c>
      <c r="N32" s="25" t="e">
        <f>MIN(#REF!)</f>
        <v>#REF!</v>
      </c>
      <c r="O32" s="28" t="e">
        <f>MIN(#REF!)</f>
        <v>#REF!</v>
      </c>
      <c r="P32" s="15"/>
      <c r="Q32" s="15"/>
      <c r="R32" s="15"/>
      <c r="S32" s="15"/>
      <c r="T32" s="15"/>
      <c r="U32" s="15"/>
    </row>
    <row r="33" spans="1:21" s="50" customFormat="1" ht="12" customHeight="1" thickBot="1">
      <c r="A33" s="45">
        <v>34</v>
      </c>
      <c r="B33" s="18" t="s">
        <v>55</v>
      </c>
      <c r="C33" s="41">
        <v>164</v>
      </c>
      <c r="D33" s="30">
        <v>202</v>
      </c>
      <c r="E33" s="46">
        <v>167</v>
      </c>
      <c r="F33" s="30">
        <v>181</v>
      </c>
      <c r="G33" s="29">
        <v>201</v>
      </c>
      <c r="H33" s="30">
        <v>134</v>
      </c>
      <c r="I33" s="22">
        <f t="shared" si="0"/>
        <v>1049</v>
      </c>
      <c r="J33" s="23">
        <f t="shared" si="1"/>
        <v>174.83333333333334</v>
      </c>
      <c r="K33" s="24">
        <f t="shared" si="2"/>
        <v>202</v>
      </c>
      <c r="L33" s="24">
        <f t="shared" si="3"/>
        <v>68</v>
      </c>
      <c r="M33" s="22">
        <v>26</v>
      </c>
      <c r="N33" s="25" t="e">
        <f>MIN(#REF!)</f>
        <v>#REF!</v>
      </c>
      <c r="O33" s="28" t="e">
        <f>MIN(#REF!)</f>
        <v>#REF!</v>
      </c>
      <c r="P33" s="49"/>
      <c r="Q33" s="49"/>
      <c r="R33" s="49"/>
      <c r="S33" s="49"/>
      <c r="T33" s="49"/>
      <c r="U33" s="49"/>
    </row>
    <row r="34" spans="1:21" s="50" customFormat="1" ht="12" customHeight="1" thickBot="1">
      <c r="A34" s="45">
        <v>8</v>
      </c>
      <c r="B34" s="154" t="s">
        <v>37</v>
      </c>
      <c r="C34" s="41">
        <v>163</v>
      </c>
      <c r="D34" s="30">
        <v>162</v>
      </c>
      <c r="E34" s="29">
        <v>167</v>
      </c>
      <c r="F34" s="30">
        <v>171</v>
      </c>
      <c r="G34" s="29">
        <v>224</v>
      </c>
      <c r="H34" s="30">
        <v>160</v>
      </c>
      <c r="I34" s="22">
        <f t="shared" si="0"/>
        <v>1047</v>
      </c>
      <c r="J34" s="23">
        <f t="shared" si="1"/>
        <v>174.5</v>
      </c>
      <c r="K34" s="24">
        <f t="shared" si="2"/>
        <v>224</v>
      </c>
      <c r="L34" s="24">
        <f t="shared" si="3"/>
        <v>64</v>
      </c>
      <c r="M34" s="22">
        <v>27</v>
      </c>
      <c r="N34" s="25" t="e">
        <f>MIN(#REF!)</f>
        <v>#REF!</v>
      </c>
      <c r="O34" s="28" t="e">
        <f>MIN(#REF!)</f>
        <v>#REF!</v>
      </c>
      <c r="P34" s="49"/>
      <c r="Q34" s="49"/>
      <c r="R34" s="49"/>
      <c r="S34" s="49"/>
      <c r="T34" s="49"/>
      <c r="U34" s="49"/>
    </row>
    <row r="35" spans="1:16" s="50" customFormat="1" ht="12" customHeight="1" thickBot="1">
      <c r="A35" s="45">
        <v>17</v>
      </c>
      <c r="B35" s="154" t="s">
        <v>39</v>
      </c>
      <c r="C35" s="41">
        <v>155</v>
      </c>
      <c r="D35" s="30">
        <v>131</v>
      </c>
      <c r="E35" s="29">
        <v>187</v>
      </c>
      <c r="F35" s="30">
        <v>167</v>
      </c>
      <c r="G35" s="29">
        <v>226</v>
      </c>
      <c r="H35" s="30">
        <v>168</v>
      </c>
      <c r="I35" s="22">
        <f t="shared" si="0"/>
        <v>1034</v>
      </c>
      <c r="J35" s="23">
        <f t="shared" si="1"/>
        <v>172.33333333333334</v>
      </c>
      <c r="K35" s="24">
        <f t="shared" si="2"/>
        <v>226</v>
      </c>
      <c r="L35" s="24">
        <f t="shared" si="3"/>
        <v>95</v>
      </c>
      <c r="M35" s="22">
        <v>28</v>
      </c>
      <c r="N35" s="25" t="e">
        <f>MIN(#REF!)</f>
        <v>#REF!</v>
      </c>
      <c r="O35" s="28" t="e">
        <f>MIN(#REF!)</f>
        <v>#REF!</v>
      </c>
      <c r="P35" s="49"/>
    </row>
    <row r="36" spans="1:16" s="50" customFormat="1" ht="12" customHeight="1" thickBot="1">
      <c r="A36" s="45">
        <v>36</v>
      </c>
      <c r="B36" s="18" t="s">
        <v>68</v>
      </c>
      <c r="C36" s="41">
        <v>179</v>
      </c>
      <c r="D36" s="30">
        <v>127</v>
      </c>
      <c r="E36" s="29">
        <v>177</v>
      </c>
      <c r="F36" s="30">
        <v>161</v>
      </c>
      <c r="G36" s="29">
        <v>184</v>
      </c>
      <c r="H36" s="30">
        <v>173</v>
      </c>
      <c r="I36" s="22">
        <f t="shared" si="0"/>
        <v>1001</v>
      </c>
      <c r="J36" s="23">
        <f t="shared" si="1"/>
        <v>166.83333333333334</v>
      </c>
      <c r="K36" s="24">
        <f t="shared" si="2"/>
        <v>184</v>
      </c>
      <c r="L36" s="24">
        <f t="shared" si="3"/>
        <v>57</v>
      </c>
      <c r="M36" s="22">
        <v>29</v>
      </c>
      <c r="N36" s="25" t="e">
        <f>MIN(#REF!)</f>
        <v>#REF!</v>
      </c>
      <c r="O36" s="28" t="e">
        <f>MIN(#REF!)</f>
        <v>#REF!</v>
      </c>
      <c r="P36" s="51"/>
    </row>
    <row r="37" spans="1:16" s="50" customFormat="1" ht="12" customHeight="1" thickBot="1">
      <c r="A37" s="45">
        <v>9</v>
      </c>
      <c r="B37" s="154" t="s">
        <v>35</v>
      </c>
      <c r="C37" s="41">
        <v>192</v>
      </c>
      <c r="D37" s="30">
        <v>181</v>
      </c>
      <c r="E37" s="29">
        <v>148</v>
      </c>
      <c r="F37" s="30">
        <v>147</v>
      </c>
      <c r="G37" s="29">
        <v>132</v>
      </c>
      <c r="H37" s="30">
        <v>192</v>
      </c>
      <c r="I37" s="22">
        <f t="shared" si="0"/>
        <v>992</v>
      </c>
      <c r="J37" s="23">
        <f t="shared" si="1"/>
        <v>165.33333333333334</v>
      </c>
      <c r="K37" s="24">
        <f t="shared" si="2"/>
        <v>192</v>
      </c>
      <c r="L37" s="24">
        <f t="shared" si="3"/>
        <v>60</v>
      </c>
      <c r="M37" s="22">
        <v>30</v>
      </c>
      <c r="N37" s="25" t="e">
        <f>MIN(#REF!)</f>
        <v>#REF!</v>
      </c>
      <c r="O37" s="28" t="e">
        <f>MIN(#REF!)</f>
        <v>#REF!</v>
      </c>
      <c r="P37" s="49"/>
    </row>
    <row r="38" spans="1:15" ht="12" customHeight="1" thickBot="1">
      <c r="A38" s="45">
        <v>26</v>
      </c>
      <c r="B38" s="18" t="s">
        <v>70</v>
      </c>
      <c r="C38" s="41">
        <v>168</v>
      </c>
      <c r="D38" s="30">
        <v>145</v>
      </c>
      <c r="E38" s="29">
        <v>194</v>
      </c>
      <c r="F38" s="30">
        <v>151</v>
      </c>
      <c r="G38" s="29">
        <v>140</v>
      </c>
      <c r="H38" s="30">
        <v>192</v>
      </c>
      <c r="I38" s="22">
        <f t="shared" si="0"/>
        <v>990</v>
      </c>
      <c r="J38" s="23">
        <f t="shared" si="1"/>
        <v>165</v>
      </c>
      <c r="K38" s="24">
        <f t="shared" si="2"/>
        <v>194</v>
      </c>
      <c r="L38" s="24">
        <f t="shared" si="3"/>
        <v>54</v>
      </c>
      <c r="M38" s="22">
        <v>31</v>
      </c>
      <c r="N38" s="25" t="e">
        <f>MIN(#REF!)</f>
        <v>#REF!</v>
      </c>
      <c r="O38" s="28" t="e">
        <f>MIN(#REF!)</f>
        <v>#REF!</v>
      </c>
    </row>
    <row r="39" spans="1:15" ht="13.5" customHeight="1" thickBot="1">
      <c r="A39" s="45">
        <v>11</v>
      </c>
      <c r="B39" s="157" t="s">
        <v>42</v>
      </c>
      <c r="C39" s="41">
        <v>170</v>
      </c>
      <c r="D39" s="30">
        <v>141</v>
      </c>
      <c r="E39" s="29">
        <v>168</v>
      </c>
      <c r="F39" s="30">
        <v>170</v>
      </c>
      <c r="G39" s="29">
        <v>169</v>
      </c>
      <c r="H39" s="30">
        <v>162</v>
      </c>
      <c r="I39" s="22">
        <f t="shared" si="0"/>
        <v>980</v>
      </c>
      <c r="J39" s="23">
        <f t="shared" si="1"/>
        <v>163.33333333333334</v>
      </c>
      <c r="K39" s="24">
        <f t="shared" si="2"/>
        <v>170</v>
      </c>
      <c r="L39" s="24">
        <f t="shared" si="3"/>
        <v>29</v>
      </c>
      <c r="M39" s="22">
        <v>32</v>
      </c>
      <c r="N39" s="25" t="e">
        <f>MIN(#REF!)</f>
        <v>#REF!</v>
      </c>
      <c r="O39" s="28" t="e">
        <f>MIN(#REF!)</f>
        <v>#REF!</v>
      </c>
    </row>
    <row r="40" spans="1:15" ht="13.5" customHeight="1" thickBot="1">
      <c r="A40" s="45">
        <v>39</v>
      </c>
      <c r="B40" s="32" t="s">
        <v>60</v>
      </c>
      <c r="C40" s="41">
        <v>148</v>
      </c>
      <c r="D40" s="30">
        <v>152</v>
      </c>
      <c r="E40" s="29">
        <v>162</v>
      </c>
      <c r="F40" s="30">
        <v>160</v>
      </c>
      <c r="G40" s="29">
        <v>170</v>
      </c>
      <c r="H40" s="30">
        <v>169</v>
      </c>
      <c r="I40" s="22">
        <f t="shared" si="0"/>
        <v>961</v>
      </c>
      <c r="J40" s="23">
        <f t="shared" si="1"/>
        <v>160.16666666666666</v>
      </c>
      <c r="K40" s="24">
        <f t="shared" si="2"/>
        <v>170</v>
      </c>
      <c r="L40" s="24">
        <f t="shared" si="3"/>
        <v>22</v>
      </c>
      <c r="M40" s="22">
        <v>33</v>
      </c>
      <c r="N40" s="25"/>
      <c r="O40" s="28"/>
    </row>
    <row r="41" spans="1:15" ht="12" customHeight="1" thickBot="1">
      <c r="A41" s="159" t="s">
        <v>11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25" t="e">
        <f>MIN(#REF!)</f>
        <v>#REF!</v>
      </c>
      <c r="O41" s="28" t="e">
        <f>MIN(#REF!)</f>
        <v>#REF!</v>
      </c>
    </row>
    <row r="42" spans="1:15" ht="12" customHeight="1" thickBot="1">
      <c r="A42" s="52"/>
      <c r="B42" s="53" t="s">
        <v>3</v>
      </c>
      <c r="C42" s="54">
        <v>1</v>
      </c>
      <c r="D42" s="54">
        <v>2</v>
      </c>
      <c r="E42" s="54">
        <v>3</v>
      </c>
      <c r="F42" s="54">
        <v>4</v>
      </c>
      <c r="G42" s="54">
        <v>5</v>
      </c>
      <c r="H42" s="54">
        <v>6</v>
      </c>
      <c r="I42" s="55" t="s">
        <v>4</v>
      </c>
      <c r="J42" s="55" t="s">
        <v>5</v>
      </c>
      <c r="K42" s="55" t="s">
        <v>6</v>
      </c>
      <c r="L42" s="55" t="s">
        <v>7</v>
      </c>
      <c r="M42" s="55" t="s">
        <v>8</v>
      </c>
      <c r="N42" s="25" t="e">
        <f>MIN(#REF!)</f>
        <v>#REF!</v>
      </c>
      <c r="O42" s="28" t="e">
        <f>MIN(#REF!)</f>
        <v>#REF!</v>
      </c>
    </row>
    <row r="43" spans="1:16" s="16" customFormat="1" ht="12" customHeight="1" thickBot="1">
      <c r="A43" s="40">
        <v>29</v>
      </c>
      <c r="B43" s="148" t="s">
        <v>59</v>
      </c>
      <c r="C43" s="65">
        <v>212</v>
      </c>
      <c r="D43" s="66">
        <v>157</v>
      </c>
      <c r="E43" s="64">
        <v>190</v>
      </c>
      <c r="F43" s="66">
        <v>242</v>
      </c>
      <c r="G43" s="64">
        <v>203</v>
      </c>
      <c r="H43" s="66">
        <v>185</v>
      </c>
      <c r="I43" s="62">
        <f>IF(C43&lt;&gt;"",SUM(C43:H43),"")</f>
        <v>1189</v>
      </c>
      <c r="J43" s="151">
        <f>IF(C43&lt;&gt;"",AVERAGE(C43:H43),"")</f>
        <v>198.16666666666666</v>
      </c>
      <c r="K43" s="61">
        <f>IF(C43&lt;&gt;"",MAX(C43:H43),"")</f>
        <v>242</v>
      </c>
      <c r="L43" s="61">
        <f aca="true" t="shared" si="6" ref="L43:L50">IF(D43&lt;&gt;"",MAX(C43:H43)-MIN(C43:H43),"")</f>
        <v>85</v>
      </c>
      <c r="M43" s="22">
        <v>1</v>
      </c>
      <c r="N43" s="25">
        <f>MIN(C43:H43)</f>
        <v>157</v>
      </c>
      <c r="O43" s="28">
        <f>MIN(C43:H43)</f>
        <v>157</v>
      </c>
      <c r="P43" s="15"/>
    </row>
    <row r="44" spans="1:16" s="16" customFormat="1" ht="12" customHeight="1" thickBot="1">
      <c r="A44" s="40">
        <v>6</v>
      </c>
      <c r="B44" s="152" t="s">
        <v>45</v>
      </c>
      <c r="C44" s="27">
        <v>203</v>
      </c>
      <c r="D44" s="21">
        <v>188</v>
      </c>
      <c r="E44" s="29">
        <v>198</v>
      </c>
      <c r="F44" s="30">
        <v>171</v>
      </c>
      <c r="G44" s="29">
        <v>187</v>
      </c>
      <c r="H44" s="30">
        <v>206</v>
      </c>
      <c r="I44" s="22">
        <f>SUM(C44:H44)</f>
        <v>1153</v>
      </c>
      <c r="J44" s="23">
        <f>AVERAGE(C44:H44)</f>
        <v>192.16666666666666</v>
      </c>
      <c r="K44" s="24">
        <f>MAX(C44:H44)</f>
        <v>206</v>
      </c>
      <c r="L44" s="24">
        <f t="shared" si="6"/>
        <v>35</v>
      </c>
      <c r="M44" s="22">
        <v>2</v>
      </c>
      <c r="N44" s="25">
        <f>MIN(C44:H44)</f>
        <v>171</v>
      </c>
      <c r="O44" s="28">
        <f>MIN(C44:H44)</f>
        <v>171</v>
      </c>
      <c r="P44" s="15"/>
    </row>
    <row r="45" spans="1:16" s="16" customFormat="1" ht="12" customHeight="1" thickBot="1">
      <c r="A45" s="40">
        <v>32</v>
      </c>
      <c r="B45" s="149" t="s">
        <v>32</v>
      </c>
      <c r="C45" s="65">
        <v>170</v>
      </c>
      <c r="D45" s="66">
        <v>204</v>
      </c>
      <c r="E45" s="64">
        <v>167</v>
      </c>
      <c r="F45" s="66">
        <v>204</v>
      </c>
      <c r="G45" s="64">
        <v>208</v>
      </c>
      <c r="H45" s="66">
        <v>178</v>
      </c>
      <c r="I45" s="62">
        <f>IF(C45&lt;&gt;"",SUM(C45:H45),"")</f>
        <v>1131</v>
      </c>
      <c r="J45" s="151">
        <f>IF(C45&lt;&gt;"",AVERAGE(C45:H45),"")</f>
        <v>188.5</v>
      </c>
      <c r="K45" s="61">
        <f>IF(C45&lt;&gt;"",MAX(C45:H45),"")</f>
        <v>208</v>
      </c>
      <c r="L45" s="61">
        <f t="shared" si="6"/>
        <v>41</v>
      </c>
      <c r="M45" s="22">
        <v>3</v>
      </c>
      <c r="N45" s="25">
        <f>MIN(C45:H45)</f>
        <v>167</v>
      </c>
      <c r="O45" s="28">
        <f>MIN(C45:H45)</f>
        <v>167</v>
      </c>
      <c r="P45" s="15"/>
    </row>
    <row r="46" spans="1:13" ht="12" customHeight="1" thickBot="1">
      <c r="A46" s="150">
        <v>7</v>
      </c>
      <c r="B46" s="153" t="s">
        <v>43</v>
      </c>
      <c r="C46" s="41">
        <v>171</v>
      </c>
      <c r="D46" s="30">
        <v>184</v>
      </c>
      <c r="E46" s="38">
        <v>164</v>
      </c>
      <c r="F46" s="37">
        <v>203</v>
      </c>
      <c r="G46" s="38">
        <v>211</v>
      </c>
      <c r="H46" s="37">
        <v>191</v>
      </c>
      <c r="I46" s="71">
        <f>SUM(C46:H46)</f>
        <v>1124</v>
      </c>
      <c r="J46" s="72">
        <f>AVERAGE(C46:H46)</f>
        <v>187.33333333333334</v>
      </c>
      <c r="K46" s="24">
        <f>MAX(C46:H46)</f>
        <v>211</v>
      </c>
      <c r="L46" s="24">
        <f t="shared" si="6"/>
        <v>47</v>
      </c>
      <c r="M46" s="62">
        <v>4</v>
      </c>
    </row>
    <row r="47" spans="1:14" ht="12" customHeight="1" thickBot="1">
      <c r="A47" s="45">
        <v>2</v>
      </c>
      <c r="B47" s="154" t="s">
        <v>36</v>
      </c>
      <c r="C47" s="27">
        <v>194</v>
      </c>
      <c r="D47" s="20">
        <v>192</v>
      </c>
      <c r="E47" s="21">
        <v>175</v>
      </c>
      <c r="F47" s="20">
        <v>162</v>
      </c>
      <c r="G47" s="21">
        <v>210</v>
      </c>
      <c r="H47" s="20">
        <v>190</v>
      </c>
      <c r="I47" s="71">
        <f>SUM(C47:H47)</f>
        <v>1123</v>
      </c>
      <c r="J47" s="72">
        <f>AVERAGE(C47:H47)</f>
        <v>187.16666666666666</v>
      </c>
      <c r="K47" s="24">
        <f>MAX(C47:H47)</f>
        <v>210</v>
      </c>
      <c r="L47" s="24">
        <f t="shared" si="6"/>
        <v>48</v>
      </c>
      <c r="M47" s="59">
        <v>5</v>
      </c>
      <c r="N47" s="25">
        <f>MIN(C43:H43)</f>
        <v>157</v>
      </c>
    </row>
    <row r="48" spans="1:14" ht="12" customHeight="1" thickBot="1">
      <c r="A48" s="68">
        <v>23</v>
      </c>
      <c r="B48" s="32" t="s">
        <v>66</v>
      </c>
      <c r="C48" s="56">
        <v>189</v>
      </c>
      <c r="D48" s="57">
        <v>157</v>
      </c>
      <c r="E48" s="58">
        <v>155</v>
      </c>
      <c r="F48" s="57">
        <v>179</v>
      </c>
      <c r="G48" s="58">
        <v>185</v>
      </c>
      <c r="H48" s="57">
        <v>176</v>
      </c>
      <c r="I48" s="59">
        <f>IF(C48&lt;&gt;"",SUM(C48:H48),"")</f>
        <v>1041</v>
      </c>
      <c r="J48" s="60">
        <f>IF(C48&lt;&gt;"",AVERAGE(C48:H48),"")</f>
        <v>173.5</v>
      </c>
      <c r="K48" s="61">
        <f>IF(C48&lt;&gt;"",MAX(C48:H48),"")</f>
        <v>189</v>
      </c>
      <c r="L48" s="61">
        <f t="shared" si="6"/>
        <v>34</v>
      </c>
      <c r="M48" s="62">
        <v>6</v>
      </c>
      <c r="N48" s="25">
        <f>MIN(C44:H44)</f>
        <v>171</v>
      </c>
    </row>
    <row r="49" spans="1:14" ht="12" customHeight="1" thickBot="1">
      <c r="A49" s="144">
        <v>22</v>
      </c>
      <c r="B49" s="42" t="s">
        <v>72</v>
      </c>
      <c r="C49" s="58">
        <v>161</v>
      </c>
      <c r="D49" s="57">
        <v>180</v>
      </c>
      <c r="E49" s="58">
        <v>158</v>
      </c>
      <c r="F49" s="57">
        <v>183</v>
      </c>
      <c r="G49" s="58">
        <v>182</v>
      </c>
      <c r="H49" s="57">
        <v>158</v>
      </c>
      <c r="I49" s="59">
        <f>IF(C49&lt;&gt;"",SUM(C49:H49),"")</f>
        <v>1022</v>
      </c>
      <c r="J49" s="60">
        <f>IF(C49&lt;&gt;"",AVERAGE(C49:H49),"")</f>
        <v>170.33333333333334</v>
      </c>
      <c r="K49" s="61">
        <f>IF(C49&lt;&gt;"",MAX(C49:H49),"")</f>
        <v>183</v>
      </c>
      <c r="L49" s="70">
        <f t="shared" si="6"/>
        <v>25</v>
      </c>
      <c r="M49" s="59">
        <v>7</v>
      </c>
      <c r="N49" s="25">
        <f>MIN(C45:H45)</f>
        <v>167</v>
      </c>
    </row>
    <row r="50" spans="1:14" ht="12" customHeight="1" thickBot="1">
      <c r="A50" s="144">
        <v>30</v>
      </c>
      <c r="B50" s="63" t="s">
        <v>31</v>
      </c>
      <c r="C50" s="58">
        <v>167</v>
      </c>
      <c r="D50" s="57">
        <v>151</v>
      </c>
      <c r="E50" s="58">
        <v>148</v>
      </c>
      <c r="F50" s="57">
        <v>139</v>
      </c>
      <c r="G50" s="58">
        <v>143</v>
      </c>
      <c r="H50" s="57">
        <v>128</v>
      </c>
      <c r="I50" s="59">
        <f>IF(C50&lt;&gt;"",SUM(C50:H50),"")</f>
        <v>876</v>
      </c>
      <c r="J50" s="60">
        <f>IF(C50&lt;&gt;"",AVERAGE(C50:H50),"")</f>
        <v>146</v>
      </c>
      <c r="K50" s="61">
        <f>IF(C50&lt;&gt;"",MAX(C50:H50),"")</f>
        <v>167</v>
      </c>
      <c r="L50" s="70">
        <f t="shared" si="6"/>
        <v>39</v>
      </c>
      <c r="M50" s="59">
        <v>8</v>
      </c>
      <c r="N50" s="25">
        <f>MIN(C49:H49)</f>
        <v>158</v>
      </c>
    </row>
    <row r="51" ht="12" customHeight="1">
      <c r="N51" s="25" t="e">
        <f>MIN(#REF!)</f>
        <v>#REF!</v>
      </c>
    </row>
    <row r="52" ht="10.5" customHeight="1">
      <c r="N52" s="25" t="e">
        <f>MIN(#REF!)</f>
        <v>#REF!</v>
      </c>
    </row>
    <row r="53" ht="12" customHeight="1">
      <c r="N53" s="25" t="e">
        <f>MIN(#REF!)</f>
        <v>#REF!</v>
      </c>
    </row>
    <row r="61" ht="12.75">
      <c r="C61" s="73"/>
    </row>
    <row r="62" ht="12.75">
      <c r="C62" s="73"/>
    </row>
    <row r="63" ht="12.75">
      <c r="C63" s="73"/>
    </row>
    <row r="64" ht="12.75">
      <c r="C64" s="73"/>
    </row>
    <row r="65" ht="12.75">
      <c r="C65" s="73"/>
    </row>
    <row r="66" ht="12.75">
      <c r="C66" s="73"/>
    </row>
    <row r="67" ht="12.75">
      <c r="C67" s="73"/>
    </row>
  </sheetData>
  <sheetProtection selectLockedCells="1" selectUnlockedCells="1"/>
  <mergeCells count="1">
    <mergeCell ref="A41:M41"/>
  </mergeCells>
  <conditionalFormatting sqref="C20:H27 C43:H45 C8:H16">
    <cfRule type="cellIs" priority="11" dxfId="6" operator="equal" stopIfTrue="1">
      <formula>$N8</formula>
    </cfRule>
    <cfRule type="cellIs" priority="12" dxfId="11" operator="equal" stopIfTrue="1">
      <formula>$K8</formula>
    </cfRule>
  </conditionalFormatting>
  <conditionalFormatting sqref="C17:H18">
    <cfRule type="cellIs" priority="13" dxfId="6" operator="equal" stopIfTrue="1">
      <formula>$N18</formula>
    </cfRule>
    <cfRule type="cellIs" priority="14" dxfId="11" operator="equal" stopIfTrue="1">
      <formula>$K17</formula>
    </cfRule>
  </conditionalFormatting>
  <conditionalFormatting sqref="C19:H19 C29:H30">
    <cfRule type="cellIs" priority="15" dxfId="6" operator="equal" stopIfTrue="1">
      <formula>$N17</formula>
    </cfRule>
    <cfRule type="cellIs" priority="16" dxfId="11" operator="equal" stopIfTrue="1">
      <formula>$K19</formula>
    </cfRule>
  </conditionalFormatting>
  <conditionalFormatting sqref="B43:B45 B8:B24">
    <cfRule type="expression" priority="41" dxfId="0" stopIfTrue="1">
      <formula>(C8&gt;0)</formula>
    </cfRule>
  </conditionalFormatting>
  <conditionalFormatting sqref="C28:H28">
    <cfRule type="cellIs" priority="27" dxfId="6" operator="equal" stopIfTrue="1">
      <formula>$N25</formula>
    </cfRule>
    <cfRule type="cellIs" priority="28" dxfId="11" operator="equal" stopIfTrue="1">
      <formula>$K28</formula>
    </cfRule>
  </conditionalFormatting>
  <conditionalFormatting sqref="C35:H35">
    <cfRule type="cellIs" priority="29" dxfId="6" operator="equal" stopIfTrue="1">
      <formula>#REF!</formula>
    </cfRule>
    <cfRule type="cellIs" priority="30" dxfId="11" operator="equal" stopIfTrue="1">
      <formula>$K35</formula>
    </cfRule>
  </conditionalFormatting>
  <conditionalFormatting sqref="C38:H38">
    <cfRule type="cellIs" priority="33" dxfId="6" operator="equal" stopIfTrue="1">
      <formula>#REF!</formula>
    </cfRule>
    <cfRule type="cellIs" priority="34" dxfId="11" operator="equal" stopIfTrue="1">
      <formula>$K38</formula>
    </cfRule>
  </conditionalFormatting>
  <conditionalFormatting sqref="C31:H34">
    <cfRule type="cellIs" priority="48" dxfId="6" operator="equal" stopIfTrue="1">
      <formula>$N25</formula>
    </cfRule>
    <cfRule type="cellIs" priority="49" dxfId="11" operator="equal" stopIfTrue="1">
      <formula>$K31</formula>
    </cfRule>
  </conditionalFormatting>
  <conditionalFormatting sqref="C36:H37">
    <cfRule type="cellIs" priority="31" dxfId="6" operator="equal" stopIfTrue="1">
      <formula>$N28</formula>
    </cfRule>
    <cfRule type="cellIs" priority="32" dxfId="11" operator="equal" stopIfTrue="1">
      <formula>$K36</formula>
    </cfRule>
  </conditionalFormatting>
  <conditionalFormatting sqref="C39:H40">
    <cfRule type="cellIs" priority="52" dxfId="6" operator="equal" stopIfTrue="1">
      <formula>$N29</formula>
    </cfRule>
    <cfRule type="cellIs" priority="53" dxfId="11" operator="equal" stopIfTrue="1">
      <formula>$K39</formula>
    </cfRule>
  </conditionalFormatting>
  <conditionalFormatting sqref="C48:H48">
    <cfRule type="cellIs" priority="19" dxfId="6" operator="equal" stopIfTrue="1">
      <formula>#REF!</formula>
    </cfRule>
    <cfRule type="cellIs" priority="20" dxfId="0" operator="equal" stopIfTrue="1">
      <formula>$K48</formula>
    </cfRule>
  </conditionalFormatting>
  <conditionalFormatting sqref="C46:H47">
    <cfRule type="cellIs" priority="56" dxfId="6" operator="equal" stopIfTrue="1">
      <formula>$N35</formula>
    </cfRule>
    <cfRule type="cellIs" priority="57" dxfId="0" operator="equal" stopIfTrue="1">
      <formula>$K46</formula>
    </cfRule>
  </conditionalFormatting>
  <conditionalFormatting sqref="C49:H50">
    <cfRule type="cellIs" priority="58" dxfId="6" operator="equal" stopIfTrue="1">
      <formula>$N37</formula>
    </cfRule>
    <cfRule type="cellIs" priority="59" dxfId="0" operator="equal" stopIfTrue="1">
      <formula>$K49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  <oleObjects>
    <oleObject progId="Рисунок Microsoft Word" shapeId="3071854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M42"/>
  <sheetViews>
    <sheetView zoomScalePageLayoutView="0" workbookViewId="0" topLeftCell="A4">
      <selection activeCell="V19" sqref="V19"/>
    </sheetView>
  </sheetViews>
  <sheetFormatPr defaultColWidth="9.140625" defaultRowHeight="12.75"/>
  <cols>
    <col min="1" max="1" width="3.57421875" style="0" customWidth="1"/>
    <col min="2" max="2" width="17.5742187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7109375" style="0" customWidth="1"/>
    <col min="23" max="23" width="4.140625" style="0" customWidth="1"/>
  </cols>
  <sheetData>
    <row r="1" spans="2:20" ht="11.25" customHeight="1">
      <c r="B1" s="74"/>
      <c r="C1" s="74"/>
      <c r="D1" s="74"/>
      <c r="E1" s="74"/>
      <c r="F1" s="74"/>
      <c r="G1" s="74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75"/>
    </row>
    <row r="2" spans="2:23" ht="22.5" customHeight="1">
      <c r="B2" s="76"/>
      <c r="C2" s="77"/>
      <c r="D2" s="76"/>
      <c r="E2" s="76"/>
      <c r="F2" s="76" t="s">
        <v>12</v>
      </c>
      <c r="G2" s="76"/>
      <c r="H2" s="78"/>
      <c r="I2" s="78"/>
      <c r="J2" s="78"/>
      <c r="K2" s="78"/>
      <c r="L2" s="78"/>
      <c r="M2" s="78"/>
      <c r="N2" s="78"/>
      <c r="O2" s="78"/>
      <c r="P2" s="78"/>
      <c r="Q2" s="2" t="s">
        <v>1</v>
      </c>
      <c r="W2" s="75"/>
    </row>
    <row r="3" spans="2:17" ht="28.5" customHeight="1">
      <c r="B3" s="76"/>
      <c r="C3" s="76"/>
      <c r="D3" s="76"/>
      <c r="E3" s="76"/>
      <c r="F3" s="76"/>
      <c r="G3" s="79" t="s">
        <v>33</v>
      </c>
      <c r="H3" s="79"/>
      <c r="I3" s="78"/>
      <c r="Q3" s="2" t="s">
        <v>2</v>
      </c>
    </row>
    <row r="4" spans="1:22" ht="14.25" customHeight="1">
      <c r="A4" s="160" t="s">
        <v>13</v>
      </c>
      <c r="B4" s="160" t="s">
        <v>14</v>
      </c>
      <c r="C4" s="161" t="s">
        <v>15</v>
      </c>
      <c r="D4" s="161" t="s">
        <v>16</v>
      </c>
      <c r="E4" s="161" t="s">
        <v>17</v>
      </c>
      <c r="F4" s="163" t="s">
        <v>18</v>
      </c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1" t="s">
        <v>19</v>
      </c>
      <c r="U4" s="161" t="s">
        <v>20</v>
      </c>
      <c r="V4" s="160" t="s">
        <v>21</v>
      </c>
    </row>
    <row r="5" spans="1:22" ht="17.25" customHeight="1">
      <c r="A5" s="160"/>
      <c r="B5" s="160"/>
      <c r="C5" s="160"/>
      <c r="D5" s="160"/>
      <c r="E5" s="160"/>
      <c r="F5" s="80">
        <v>7</v>
      </c>
      <c r="G5" s="81" t="s">
        <v>22</v>
      </c>
      <c r="H5" s="80">
        <v>8</v>
      </c>
      <c r="I5" s="81" t="s">
        <v>22</v>
      </c>
      <c r="J5" s="80">
        <v>9</v>
      </c>
      <c r="K5" s="81" t="s">
        <v>22</v>
      </c>
      <c r="L5" s="80">
        <v>10</v>
      </c>
      <c r="M5" s="81" t="s">
        <v>22</v>
      </c>
      <c r="N5" s="80">
        <v>11</v>
      </c>
      <c r="O5" s="81" t="s">
        <v>22</v>
      </c>
      <c r="P5" s="80">
        <v>12</v>
      </c>
      <c r="Q5" s="81" t="s">
        <v>22</v>
      </c>
      <c r="R5" s="80">
        <v>13</v>
      </c>
      <c r="S5" s="81" t="s">
        <v>22</v>
      </c>
      <c r="T5" s="161"/>
      <c r="U5" s="161"/>
      <c r="V5" s="161"/>
    </row>
    <row r="6" spans="1:22" ht="14.25" customHeight="1" thickBot="1">
      <c r="A6" s="162" t="s">
        <v>23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</row>
    <row r="7" spans="1:23" ht="16.5" thickBot="1">
      <c r="A7" s="82">
        <v>3</v>
      </c>
      <c r="B7" s="152" t="s">
        <v>47</v>
      </c>
      <c r="C7" s="83">
        <f>квалификация!I10</f>
        <v>1298</v>
      </c>
      <c r="D7" s="84">
        <f aca="true" t="shared" si="0" ref="D7:D22">SUM(C7,F7:S7)</f>
        <v>3060</v>
      </c>
      <c r="E7" s="85">
        <f aca="true" t="shared" si="1" ref="E7:E22">SUM(C7,F7,H7,J7,L7,N7,P7,R7)/(13-COUNTBLANK(F7:S7)/2)</f>
        <v>221.53846153846155</v>
      </c>
      <c r="F7" s="86">
        <v>242</v>
      </c>
      <c r="G7" s="86">
        <v>30</v>
      </c>
      <c r="H7" s="86">
        <v>195</v>
      </c>
      <c r="I7" s="86">
        <v>30</v>
      </c>
      <c r="J7" s="86">
        <v>169</v>
      </c>
      <c r="K7" s="86">
        <v>0</v>
      </c>
      <c r="L7" s="86">
        <v>249</v>
      </c>
      <c r="M7" s="86">
        <v>30</v>
      </c>
      <c r="N7" s="86">
        <v>246</v>
      </c>
      <c r="O7" s="86">
        <v>30</v>
      </c>
      <c r="P7" s="86">
        <v>237</v>
      </c>
      <c r="Q7" s="86">
        <v>30</v>
      </c>
      <c r="R7" s="86">
        <v>244</v>
      </c>
      <c r="S7" s="86">
        <v>30</v>
      </c>
      <c r="T7" s="84">
        <f aca="true" t="shared" si="2" ref="T7:T22">SUM(G7,I7,K7,M7,S7,O7,Q7)</f>
        <v>180</v>
      </c>
      <c r="U7" s="85">
        <f aca="true" t="shared" si="3" ref="U7:U22">IF(F7&lt;&gt;"",AVERAGE(F7,H7,J7,L7,R7,N7,P7),"")</f>
        <v>226</v>
      </c>
      <c r="V7" s="83">
        <v>1</v>
      </c>
      <c r="W7" s="135">
        <f>MAX(F7:S7)</f>
        <v>249</v>
      </c>
    </row>
    <row r="8" spans="1:23" ht="16.5" thickBot="1">
      <c r="A8" s="82">
        <v>6</v>
      </c>
      <c r="B8" s="149" t="s">
        <v>64</v>
      </c>
      <c r="C8" s="83">
        <f>квалификация!I13</f>
        <v>1263</v>
      </c>
      <c r="D8" s="84">
        <f t="shared" si="0"/>
        <v>2863</v>
      </c>
      <c r="E8" s="85">
        <f t="shared" si="1"/>
        <v>211</v>
      </c>
      <c r="F8" s="86">
        <v>192</v>
      </c>
      <c r="G8" s="87">
        <v>30</v>
      </c>
      <c r="H8" s="86">
        <v>177</v>
      </c>
      <c r="I8" s="86">
        <v>0</v>
      </c>
      <c r="J8" s="86">
        <v>221</v>
      </c>
      <c r="K8" s="86">
        <v>30</v>
      </c>
      <c r="L8" s="86">
        <v>218</v>
      </c>
      <c r="M8" s="88">
        <v>0</v>
      </c>
      <c r="N8" s="88">
        <v>278</v>
      </c>
      <c r="O8" s="88">
        <v>30</v>
      </c>
      <c r="P8" s="88">
        <v>211</v>
      </c>
      <c r="Q8" s="88">
        <v>0</v>
      </c>
      <c r="R8" s="86">
        <v>183</v>
      </c>
      <c r="S8" s="86">
        <v>30</v>
      </c>
      <c r="T8" s="84">
        <f t="shared" si="2"/>
        <v>120</v>
      </c>
      <c r="U8" s="85">
        <f t="shared" si="3"/>
        <v>211.42857142857142</v>
      </c>
      <c r="V8" s="83">
        <v>2</v>
      </c>
      <c r="W8" s="135">
        <f aca="true" t="shared" si="4" ref="W8:W22">MAX(F8:S8)</f>
        <v>278</v>
      </c>
    </row>
    <row r="9" spans="1:23" ht="16.5" thickBot="1">
      <c r="A9" s="82">
        <v>5</v>
      </c>
      <c r="B9" s="146" t="s">
        <v>63</v>
      </c>
      <c r="C9" s="83">
        <f>квалификация!I12</f>
        <v>1272</v>
      </c>
      <c r="D9" s="84">
        <f t="shared" si="0"/>
        <v>2838</v>
      </c>
      <c r="E9" s="85">
        <f t="shared" si="1"/>
        <v>210.23076923076923</v>
      </c>
      <c r="F9" s="86">
        <v>232</v>
      </c>
      <c r="G9" s="86">
        <v>0</v>
      </c>
      <c r="H9" s="86">
        <v>214</v>
      </c>
      <c r="I9" s="86">
        <v>30</v>
      </c>
      <c r="J9" s="86">
        <v>180</v>
      </c>
      <c r="K9" s="86">
        <v>30</v>
      </c>
      <c r="L9" s="86">
        <v>279</v>
      </c>
      <c r="M9" s="86">
        <v>30</v>
      </c>
      <c r="N9" s="86">
        <v>190</v>
      </c>
      <c r="O9" s="86">
        <v>0</v>
      </c>
      <c r="P9" s="86">
        <v>192</v>
      </c>
      <c r="Q9" s="86">
        <v>15</v>
      </c>
      <c r="R9" s="86">
        <v>174</v>
      </c>
      <c r="S9" s="86">
        <v>0</v>
      </c>
      <c r="T9" s="84">
        <f t="shared" si="2"/>
        <v>105</v>
      </c>
      <c r="U9" s="85">
        <f t="shared" si="3"/>
        <v>208.71428571428572</v>
      </c>
      <c r="V9" s="83">
        <v>3</v>
      </c>
      <c r="W9" s="135">
        <f t="shared" si="4"/>
        <v>279</v>
      </c>
    </row>
    <row r="10" spans="1:23" ht="16.5" thickBot="1">
      <c r="A10" s="82">
        <v>4</v>
      </c>
      <c r="B10" s="155" t="s">
        <v>38</v>
      </c>
      <c r="C10" s="83">
        <f>квалификация!I11</f>
        <v>1296</v>
      </c>
      <c r="D10" s="84">
        <f t="shared" si="0"/>
        <v>2776</v>
      </c>
      <c r="E10" s="85">
        <f t="shared" si="1"/>
        <v>204.30769230769232</v>
      </c>
      <c r="F10" s="86">
        <v>217</v>
      </c>
      <c r="G10" s="86">
        <v>0</v>
      </c>
      <c r="H10" s="86">
        <v>169</v>
      </c>
      <c r="I10" s="86">
        <v>30</v>
      </c>
      <c r="J10" s="86">
        <v>205</v>
      </c>
      <c r="K10" s="86">
        <v>30</v>
      </c>
      <c r="L10" s="86">
        <v>158</v>
      </c>
      <c r="M10" s="86">
        <v>0</v>
      </c>
      <c r="N10" s="86">
        <v>201</v>
      </c>
      <c r="O10" s="86">
        <v>30</v>
      </c>
      <c r="P10" s="86">
        <v>243</v>
      </c>
      <c r="Q10" s="86">
        <v>30</v>
      </c>
      <c r="R10" s="86">
        <v>167</v>
      </c>
      <c r="S10" s="86">
        <v>0</v>
      </c>
      <c r="T10" s="84">
        <f t="shared" si="2"/>
        <v>120</v>
      </c>
      <c r="U10" s="85">
        <f t="shared" si="3"/>
        <v>194.28571428571428</v>
      </c>
      <c r="V10" s="83">
        <v>4</v>
      </c>
      <c r="W10" s="135">
        <f t="shared" si="4"/>
        <v>243</v>
      </c>
    </row>
    <row r="11" spans="1:23" ht="16.5" thickBot="1">
      <c r="A11" s="82">
        <v>8</v>
      </c>
      <c r="B11" s="152" t="s">
        <v>34</v>
      </c>
      <c r="C11" s="83">
        <f>квалификация!I15</f>
        <v>1218</v>
      </c>
      <c r="D11" s="84">
        <f t="shared" si="0"/>
        <v>2747</v>
      </c>
      <c r="E11" s="85">
        <f t="shared" si="1"/>
        <v>202.07692307692307</v>
      </c>
      <c r="F11" s="86">
        <v>245</v>
      </c>
      <c r="G11" s="86">
        <v>30</v>
      </c>
      <c r="H11" s="86">
        <v>233</v>
      </c>
      <c r="I11" s="86">
        <v>30</v>
      </c>
      <c r="J11" s="86">
        <v>188</v>
      </c>
      <c r="K11" s="86">
        <v>0</v>
      </c>
      <c r="L11" s="86">
        <v>174</v>
      </c>
      <c r="M11" s="86">
        <v>30</v>
      </c>
      <c r="N11" s="86">
        <v>177</v>
      </c>
      <c r="O11" s="86">
        <v>0</v>
      </c>
      <c r="P11" s="86">
        <v>231</v>
      </c>
      <c r="Q11" s="86">
        <v>30</v>
      </c>
      <c r="R11" s="86">
        <v>161</v>
      </c>
      <c r="S11" s="86">
        <v>0</v>
      </c>
      <c r="T11" s="84">
        <f t="shared" si="2"/>
        <v>120</v>
      </c>
      <c r="U11" s="85">
        <f t="shared" si="3"/>
        <v>201.28571428571428</v>
      </c>
      <c r="V11" s="83">
        <v>5</v>
      </c>
      <c r="W11" s="135">
        <f t="shared" si="4"/>
        <v>245</v>
      </c>
    </row>
    <row r="12" spans="1:23" ht="16.5" thickBot="1">
      <c r="A12" s="82">
        <v>13</v>
      </c>
      <c r="B12" s="155" t="s">
        <v>52</v>
      </c>
      <c r="C12" s="83">
        <f>квалификация!I20</f>
        <v>1186</v>
      </c>
      <c r="D12" s="84">
        <f t="shared" si="0"/>
        <v>2745</v>
      </c>
      <c r="E12" s="85">
        <f t="shared" si="1"/>
        <v>199.6153846153846</v>
      </c>
      <c r="F12" s="86">
        <v>221</v>
      </c>
      <c r="G12" s="86">
        <v>30</v>
      </c>
      <c r="H12" s="86">
        <v>258</v>
      </c>
      <c r="I12" s="86">
        <v>30</v>
      </c>
      <c r="J12" s="86">
        <v>157</v>
      </c>
      <c r="K12" s="86">
        <v>0</v>
      </c>
      <c r="L12" s="86">
        <v>208</v>
      </c>
      <c r="M12" s="90">
        <v>30</v>
      </c>
      <c r="N12" s="90">
        <v>171</v>
      </c>
      <c r="O12" s="90">
        <v>0</v>
      </c>
      <c r="P12" s="90">
        <v>175</v>
      </c>
      <c r="Q12" s="90">
        <v>30</v>
      </c>
      <c r="R12" s="90">
        <v>219</v>
      </c>
      <c r="S12" s="86">
        <v>30</v>
      </c>
      <c r="T12" s="84">
        <f t="shared" si="2"/>
        <v>150</v>
      </c>
      <c r="U12" s="85">
        <f t="shared" si="3"/>
        <v>201.28571428571428</v>
      </c>
      <c r="V12" s="83">
        <v>6</v>
      </c>
      <c r="W12" s="135">
        <f t="shared" si="4"/>
        <v>258</v>
      </c>
    </row>
    <row r="13" spans="1:23" ht="16.5" thickBot="1">
      <c r="A13" s="82">
        <v>7</v>
      </c>
      <c r="B13" s="146" t="s">
        <v>57</v>
      </c>
      <c r="C13" s="83">
        <f>квалификация!I14</f>
        <v>1248</v>
      </c>
      <c r="D13" s="84">
        <f t="shared" si="0"/>
        <v>2741</v>
      </c>
      <c r="E13" s="85">
        <f t="shared" si="1"/>
        <v>200.46153846153845</v>
      </c>
      <c r="F13" s="86">
        <v>186</v>
      </c>
      <c r="G13" s="87">
        <v>0</v>
      </c>
      <c r="H13" s="86">
        <v>222</v>
      </c>
      <c r="I13" s="86">
        <v>30</v>
      </c>
      <c r="J13" s="86">
        <v>186</v>
      </c>
      <c r="K13" s="86">
        <v>30</v>
      </c>
      <c r="L13" s="91">
        <v>211</v>
      </c>
      <c r="M13" s="86">
        <v>30</v>
      </c>
      <c r="N13" s="86">
        <v>150</v>
      </c>
      <c r="O13" s="86">
        <v>0</v>
      </c>
      <c r="P13" s="95">
        <v>192</v>
      </c>
      <c r="Q13" s="86">
        <v>15</v>
      </c>
      <c r="R13" s="86">
        <v>211</v>
      </c>
      <c r="S13" s="92">
        <v>30</v>
      </c>
      <c r="T13" s="84">
        <f t="shared" si="2"/>
        <v>135</v>
      </c>
      <c r="U13" s="85">
        <f t="shared" si="3"/>
        <v>194</v>
      </c>
      <c r="V13" s="83">
        <v>7</v>
      </c>
      <c r="W13" s="135">
        <f t="shared" si="4"/>
        <v>222</v>
      </c>
    </row>
    <row r="14" spans="1:23" ht="16.5" thickBot="1">
      <c r="A14" s="82">
        <v>9</v>
      </c>
      <c r="B14" s="152" t="s">
        <v>41</v>
      </c>
      <c r="C14" s="83">
        <f>квалификация!I16</f>
        <v>1211</v>
      </c>
      <c r="D14" s="84">
        <f t="shared" si="0"/>
        <v>2713</v>
      </c>
      <c r="E14" s="85">
        <f t="shared" si="1"/>
        <v>197.15384615384616</v>
      </c>
      <c r="F14" s="86">
        <v>196</v>
      </c>
      <c r="G14" s="86">
        <v>0</v>
      </c>
      <c r="H14" s="86">
        <v>176</v>
      </c>
      <c r="I14" s="86">
        <v>0</v>
      </c>
      <c r="J14" s="86">
        <v>194</v>
      </c>
      <c r="K14" s="86">
        <v>30</v>
      </c>
      <c r="L14" s="86">
        <v>191</v>
      </c>
      <c r="M14" s="93">
        <v>30</v>
      </c>
      <c r="N14" s="93">
        <v>197</v>
      </c>
      <c r="O14" s="93">
        <v>30</v>
      </c>
      <c r="P14" s="93">
        <v>204</v>
      </c>
      <c r="Q14" s="93">
        <v>30</v>
      </c>
      <c r="R14" s="93">
        <v>194</v>
      </c>
      <c r="S14" s="86">
        <v>30</v>
      </c>
      <c r="T14" s="84">
        <f t="shared" si="2"/>
        <v>150</v>
      </c>
      <c r="U14" s="85">
        <f t="shared" si="3"/>
        <v>193.14285714285714</v>
      </c>
      <c r="V14" s="83">
        <v>8</v>
      </c>
      <c r="W14" s="135">
        <f t="shared" si="4"/>
        <v>204</v>
      </c>
    </row>
    <row r="15" spans="1:23" s="94" customFormat="1" ht="16.5" thickBot="1">
      <c r="A15" s="82">
        <v>1</v>
      </c>
      <c r="B15" s="148" t="s">
        <v>65</v>
      </c>
      <c r="C15" s="83">
        <f>квалификация!I8</f>
        <v>1381</v>
      </c>
      <c r="D15" s="84">
        <f t="shared" si="0"/>
        <v>2701</v>
      </c>
      <c r="E15" s="85">
        <f t="shared" si="1"/>
        <v>203.15384615384616</v>
      </c>
      <c r="F15" s="86">
        <v>160</v>
      </c>
      <c r="G15" s="86">
        <v>0</v>
      </c>
      <c r="H15" s="86">
        <v>153</v>
      </c>
      <c r="I15" s="86">
        <v>0</v>
      </c>
      <c r="J15" s="86">
        <v>174</v>
      </c>
      <c r="K15" s="86">
        <v>0</v>
      </c>
      <c r="L15" s="86">
        <v>169</v>
      </c>
      <c r="M15" s="86">
        <v>0</v>
      </c>
      <c r="N15" s="86">
        <v>207</v>
      </c>
      <c r="O15" s="86">
        <v>30</v>
      </c>
      <c r="P15" s="86">
        <v>175</v>
      </c>
      <c r="Q15" s="86">
        <v>0</v>
      </c>
      <c r="R15" s="86">
        <v>222</v>
      </c>
      <c r="S15" s="86">
        <v>30</v>
      </c>
      <c r="T15" s="84">
        <f t="shared" si="2"/>
        <v>60</v>
      </c>
      <c r="U15" s="85">
        <f t="shared" si="3"/>
        <v>180</v>
      </c>
      <c r="V15" s="83">
        <v>9</v>
      </c>
      <c r="W15" s="135">
        <f t="shared" si="4"/>
        <v>222</v>
      </c>
    </row>
    <row r="16" spans="1:23" s="94" customFormat="1" ht="16.5" thickBot="1">
      <c r="A16" s="82">
        <v>2</v>
      </c>
      <c r="B16" s="146" t="s">
        <v>54</v>
      </c>
      <c r="C16" s="83">
        <f>квалификация!I9</f>
        <v>1337</v>
      </c>
      <c r="D16" s="84">
        <f t="shared" si="0"/>
        <v>2690</v>
      </c>
      <c r="E16" s="85">
        <f t="shared" si="1"/>
        <v>204.6153846153846</v>
      </c>
      <c r="F16" s="86">
        <v>195</v>
      </c>
      <c r="G16" s="86">
        <v>30</v>
      </c>
      <c r="H16" s="136">
        <v>181</v>
      </c>
      <c r="I16" s="86">
        <v>0</v>
      </c>
      <c r="J16" s="86">
        <v>147</v>
      </c>
      <c r="K16" s="86">
        <v>0</v>
      </c>
      <c r="L16" s="86">
        <v>194</v>
      </c>
      <c r="M16" s="86">
        <v>0</v>
      </c>
      <c r="N16" s="86">
        <v>259</v>
      </c>
      <c r="O16" s="86">
        <v>0</v>
      </c>
      <c r="P16" s="86">
        <v>180</v>
      </c>
      <c r="Q16" s="86">
        <v>0</v>
      </c>
      <c r="R16" s="86">
        <v>167</v>
      </c>
      <c r="S16" s="86">
        <v>0</v>
      </c>
      <c r="T16" s="84">
        <f t="shared" si="2"/>
        <v>30</v>
      </c>
      <c r="U16" s="85">
        <f t="shared" si="3"/>
        <v>189</v>
      </c>
      <c r="V16" s="83">
        <v>10</v>
      </c>
      <c r="W16" s="135">
        <f t="shared" si="4"/>
        <v>259</v>
      </c>
    </row>
    <row r="17" spans="1:23" ht="16.5" thickBot="1">
      <c r="A17" s="82">
        <v>14</v>
      </c>
      <c r="B17" s="146" t="s">
        <v>69</v>
      </c>
      <c r="C17" s="83">
        <f>квалификация!I21</f>
        <v>1179</v>
      </c>
      <c r="D17" s="84">
        <f t="shared" si="0"/>
        <v>2686</v>
      </c>
      <c r="E17" s="85">
        <f t="shared" si="1"/>
        <v>197.3846153846154</v>
      </c>
      <c r="F17" s="86">
        <v>187</v>
      </c>
      <c r="G17" s="86">
        <v>0</v>
      </c>
      <c r="H17" s="86">
        <v>244</v>
      </c>
      <c r="I17" s="86">
        <v>30</v>
      </c>
      <c r="J17" s="86">
        <v>179</v>
      </c>
      <c r="K17" s="86">
        <v>0</v>
      </c>
      <c r="L17" s="86">
        <v>193</v>
      </c>
      <c r="M17" s="86">
        <v>30</v>
      </c>
      <c r="N17" s="86">
        <v>213</v>
      </c>
      <c r="O17" s="86">
        <v>30</v>
      </c>
      <c r="P17" s="86">
        <v>211</v>
      </c>
      <c r="Q17" s="86">
        <v>30</v>
      </c>
      <c r="R17" s="86">
        <v>160</v>
      </c>
      <c r="S17" s="86">
        <v>0</v>
      </c>
      <c r="T17" s="84">
        <f t="shared" si="2"/>
        <v>120</v>
      </c>
      <c r="U17" s="85">
        <f t="shared" si="3"/>
        <v>198.14285714285714</v>
      </c>
      <c r="V17" s="83">
        <v>11</v>
      </c>
      <c r="W17" s="135">
        <f t="shared" si="4"/>
        <v>244</v>
      </c>
    </row>
    <row r="18" spans="1:23" ht="16.5" thickBot="1">
      <c r="A18" s="82">
        <v>12</v>
      </c>
      <c r="B18" s="149" t="s">
        <v>71</v>
      </c>
      <c r="C18" s="83">
        <f>квалификация!I19</f>
        <v>1192</v>
      </c>
      <c r="D18" s="84">
        <f t="shared" si="0"/>
        <v>2644</v>
      </c>
      <c r="E18" s="85">
        <f t="shared" si="1"/>
        <v>196.46153846153845</v>
      </c>
      <c r="F18" s="86">
        <v>258</v>
      </c>
      <c r="G18" s="86">
        <v>30</v>
      </c>
      <c r="H18" s="86">
        <v>156</v>
      </c>
      <c r="I18" s="86">
        <v>0</v>
      </c>
      <c r="J18" s="86">
        <v>232</v>
      </c>
      <c r="K18" s="86">
        <v>30</v>
      </c>
      <c r="L18" s="86">
        <v>153</v>
      </c>
      <c r="M18" s="86">
        <v>0</v>
      </c>
      <c r="N18" s="86">
        <v>189</v>
      </c>
      <c r="O18" s="86">
        <v>30</v>
      </c>
      <c r="P18" s="86">
        <v>169</v>
      </c>
      <c r="Q18" s="86">
        <v>0</v>
      </c>
      <c r="R18" s="86">
        <v>205</v>
      </c>
      <c r="S18" s="86">
        <v>0</v>
      </c>
      <c r="T18" s="84">
        <f t="shared" si="2"/>
        <v>90</v>
      </c>
      <c r="U18" s="85">
        <f t="shared" si="3"/>
        <v>194.57142857142858</v>
      </c>
      <c r="V18" s="83">
        <v>12</v>
      </c>
      <c r="W18" s="135">
        <f t="shared" si="4"/>
        <v>258</v>
      </c>
    </row>
    <row r="19" spans="1:23" ht="16.5" thickBot="1">
      <c r="A19" s="82">
        <v>10</v>
      </c>
      <c r="B19" s="146" t="s">
        <v>62</v>
      </c>
      <c r="C19" s="83">
        <f>квалификация!I17</f>
        <v>1210</v>
      </c>
      <c r="D19" s="84">
        <f t="shared" si="0"/>
        <v>2633</v>
      </c>
      <c r="E19" s="85">
        <f t="shared" si="1"/>
        <v>193.30769230769232</v>
      </c>
      <c r="F19" s="86">
        <v>215</v>
      </c>
      <c r="G19" s="86">
        <v>30</v>
      </c>
      <c r="H19" s="86">
        <v>184</v>
      </c>
      <c r="I19" s="86">
        <v>30</v>
      </c>
      <c r="J19" s="86">
        <v>203</v>
      </c>
      <c r="K19" s="86">
        <v>30</v>
      </c>
      <c r="L19" s="86">
        <v>169</v>
      </c>
      <c r="M19" s="86">
        <v>0</v>
      </c>
      <c r="N19" s="86">
        <v>171</v>
      </c>
      <c r="O19" s="86">
        <v>0</v>
      </c>
      <c r="P19" s="86">
        <v>201</v>
      </c>
      <c r="Q19" s="86">
        <v>30</v>
      </c>
      <c r="R19" s="86">
        <v>160</v>
      </c>
      <c r="S19" s="86">
        <v>0</v>
      </c>
      <c r="T19" s="84">
        <f t="shared" si="2"/>
        <v>120</v>
      </c>
      <c r="U19" s="85">
        <f t="shared" si="3"/>
        <v>186.14285714285714</v>
      </c>
      <c r="V19" s="83">
        <v>13</v>
      </c>
      <c r="W19" s="135">
        <f t="shared" si="4"/>
        <v>215</v>
      </c>
    </row>
    <row r="20" spans="1:23" ht="16.5" thickBot="1">
      <c r="A20" s="82">
        <v>11</v>
      </c>
      <c r="B20" s="148" t="s">
        <v>58</v>
      </c>
      <c r="C20" s="83">
        <f>квалификация!I18</f>
        <v>1196</v>
      </c>
      <c r="D20" s="84">
        <f t="shared" si="0"/>
        <v>2533</v>
      </c>
      <c r="E20" s="85">
        <f t="shared" si="1"/>
        <v>192.53846153846155</v>
      </c>
      <c r="F20" s="86">
        <v>183</v>
      </c>
      <c r="G20" s="86">
        <v>0</v>
      </c>
      <c r="H20" s="86">
        <v>194</v>
      </c>
      <c r="I20" s="86">
        <v>0</v>
      </c>
      <c r="J20" s="86">
        <v>167</v>
      </c>
      <c r="K20" s="86">
        <v>0</v>
      </c>
      <c r="L20" s="86">
        <v>179</v>
      </c>
      <c r="M20" s="86">
        <v>0</v>
      </c>
      <c r="N20" s="86">
        <v>179</v>
      </c>
      <c r="O20" s="86">
        <v>0</v>
      </c>
      <c r="P20" s="86">
        <v>181</v>
      </c>
      <c r="Q20" s="86">
        <v>0</v>
      </c>
      <c r="R20" s="86">
        <v>224</v>
      </c>
      <c r="S20" s="86">
        <v>30</v>
      </c>
      <c r="T20" s="84">
        <f t="shared" si="2"/>
        <v>30</v>
      </c>
      <c r="U20" s="85">
        <f t="shared" si="3"/>
        <v>186.71428571428572</v>
      </c>
      <c r="V20" s="83">
        <v>14</v>
      </c>
      <c r="W20" s="135">
        <f t="shared" si="4"/>
        <v>224</v>
      </c>
    </row>
    <row r="21" spans="1:23" ht="16.5" thickBot="1">
      <c r="A21" s="82">
        <v>15</v>
      </c>
      <c r="B21" s="152" t="s">
        <v>46</v>
      </c>
      <c r="C21" s="83">
        <f>квалификация!I22</f>
        <v>1168</v>
      </c>
      <c r="D21" s="84">
        <f t="shared" si="0"/>
        <v>2532</v>
      </c>
      <c r="E21" s="85">
        <f t="shared" si="1"/>
        <v>187.84615384615384</v>
      </c>
      <c r="F21" s="90">
        <v>165</v>
      </c>
      <c r="G21" s="90">
        <v>0</v>
      </c>
      <c r="H21" s="90">
        <v>166</v>
      </c>
      <c r="I21" s="90">
        <v>0</v>
      </c>
      <c r="J21" s="90">
        <v>192</v>
      </c>
      <c r="K21" s="90">
        <v>30</v>
      </c>
      <c r="L21" s="90">
        <v>224</v>
      </c>
      <c r="M21" s="90">
        <v>30</v>
      </c>
      <c r="N21" s="90">
        <v>216</v>
      </c>
      <c r="O21" s="90">
        <v>30</v>
      </c>
      <c r="P21" s="90">
        <v>157</v>
      </c>
      <c r="Q21" s="90">
        <v>0</v>
      </c>
      <c r="R21" s="90">
        <v>154</v>
      </c>
      <c r="S21" s="90">
        <v>0</v>
      </c>
      <c r="T21" s="84">
        <f t="shared" si="2"/>
        <v>90</v>
      </c>
      <c r="U21" s="85">
        <f t="shared" si="3"/>
        <v>182</v>
      </c>
      <c r="V21" s="83">
        <v>15</v>
      </c>
      <c r="W21" s="135">
        <f t="shared" si="4"/>
        <v>224</v>
      </c>
    </row>
    <row r="22" spans="1:23" ht="16.5" thickBot="1">
      <c r="A22" s="82">
        <v>16</v>
      </c>
      <c r="B22" s="152" t="s">
        <v>40</v>
      </c>
      <c r="C22" s="83">
        <f>квалификация!I23</f>
        <v>1163</v>
      </c>
      <c r="D22" s="84">
        <f t="shared" si="0"/>
        <v>2425</v>
      </c>
      <c r="E22" s="85">
        <f t="shared" si="1"/>
        <v>181.92307692307693</v>
      </c>
      <c r="F22" s="90">
        <v>168</v>
      </c>
      <c r="G22" s="90">
        <v>30</v>
      </c>
      <c r="H22" s="90">
        <v>148</v>
      </c>
      <c r="I22" s="90">
        <v>0</v>
      </c>
      <c r="J22" s="90">
        <v>150</v>
      </c>
      <c r="K22" s="90">
        <v>0</v>
      </c>
      <c r="L22" s="90">
        <v>185</v>
      </c>
      <c r="M22" s="90">
        <v>0</v>
      </c>
      <c r="N22" s="90">
        <v>150</v>
      </c>
      <c r="O22" s="90">
        <v>0</v>
      </c>
      <c r="P22" s="138">
        <v>195</v>
      </c>
      <c r="Q22" s="90">
        <v>0</v>
      </c>
      <c r="R22" s="90">
        <v>206</v>
      </c>
      <c r="S22" s="90">
        <v>30</v>
      </c>
      <c r="T22" s="84">
        <f t="shared" si="2"/>
        <v>60</v>
      </c>
      <c r="U22" s="85">
        <f t="shared" si="3"/>
        <v>171.71428571428572</v>
      </c>
      <c r="V22" s="83">
        <v>16</v>
      </c>
      <c r="W22" s="135">
        <f t="shared" si="4"/>
        <v>206</v>
      </c>
    </row>
    <row r="23" spans="1:22" ht="15.75" thickBot="1">
      <c r="A23" s="162" t="s">
        <v>24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</row>
    <row r="24" spans="1:23" ht="16.5" thickBot="1">
      <c r="A24" s="96">
        <v>1</v>
      </c>
      <c r="B24" s="148" t="s">
        <v>59</v>
      </c>
      <c r="C24" s="83">
        <f>квалификация!I43</f>
        <v>1189</v>
      </c>
      <c r="D24" s="84">
        <f aca="true" t="shared" si="5" ref="D24:D29">SUM(C24,F24:S24)</f>
        <v>2310</v>
      </c>
      <c r="E24" s="85">
        <f aca="true" t="shared" si="6" ref="E24:E29">SUM(C24,F24,H24,J24,L24,N24,P24,R24)/(13-COUNTBLANK(F24:S24)/2)</f>
        <v>196.36363636363637</v>
      </c>
      <c r="F24" s="86">
        <v>206</v>
      </c>
      <c r="G24" s="86">
        <v>30</v>
      </c>
      <c r="H24" s="136">
        <v>204</v>
      </c>
      <c r="I24" s="86">
        <v>30</v>
      </c>
      <c r="J24" s="86">
        <v>191</v>
      </c>
      <c r="K24" s="86">
        <v>30</v>
      </c>
      <c r="L24" s="86">
        <v>157</v>
      </c>
      <c r="M24" s="86">
        <v>30</v>
      </c>
      <c r="N24" s="86">
        <v>213</v>
      </c>
      <c r="O24" s="86">
        <v>30</v>
      </c>
      <c r="P24" s="97"/>
      <c r="Q24" s="97"/>
      <c r="R24" s="97"/>
      <c r="S24" s="97"/>
      <c r="T24" s="84">
        <f aca="true" t="shared" si="7" ref="T24:T29">SUM(G24,I24,K24,M24,O24)</f>
        <v>150</v>
      </c>
      <c r="U24" s="85">
        <f aca="true" t="shared" si="8" ref="U24:U29">IF(F24&lt;&gt;"",AVERAGE(F24,H24,J24,L24,R24),"")</f>
        <v>189.5</v>
      </c>
      <c r="V24" s="83">
        <v>1</v>
      </c>
      <c r="W24" s="135">
        <f aca="true" t="shared" si="9" ref="W24:W29">MAX(F24:S24)</f>
        <v>213</v>
      </c>
    </row>
    <row r="25" spans="1:23" ht="16.5" thickBot="1">
      <c r="A25" s="96">
        <v>2</v>
      </c>
      <c r="B25" s="158" t="s">
        <v>43</v>
      </c>
      <c r="C25" s="83">
        <f>квалификация!I46</f>
        <v>1124</v>
      </c>
      <c r="D25" s="84">
        <f t="shared" si="5"/>
        <v>2186</v>
      </c>
      <c r="E25" s="85">
        <f t="shared" si="6"/>
        <v>190.54545454545453</v>
      </c>
      <c r="F25" s="86">
        <v>193</v>
      </c>
      <c r="G25" s="86">
        <v>30</v>
      </c>
      <c r="H25" s="86">
        <v>184</v>
      </c>
      <c r="I25" s="86">
        <v>30</v>
      </c>
      <c r="J25" s="86">
        <v>184</v>
      </c>
      <c r="K25" s="86">
        <v>0</v>
      </c>
      <c r="L25" s="86">
        <v>194</v>
      </c>
      <c r="M25" s="86">
        <v>0</v>
      </c>
      <c r="N25" s="86">
        <v>217</v>
      </c>
      <c r="O25" s="86">
        <v>30</v>
      </c>
      <c r="P25" s="97"/>
      <c r="Q25" s="97"/>
      <c r="R25" s="97"/>
      <c r="S25" s="97"/>
      <c r="T25" s="84">
        <f t="shared" si="7"/>
        <v>90</v>
      </c>
      <c r="U25" s="85">
        <f t="shared" si="8"/>
        <v>188.75</v>
      </c>
      <c r="V25" s="83">
        <v>2</v>
      </c>
      <c r="W25" s="135">
        <f t="shared" si="9"/>
        <v>217</v>
      </c>
    </row>
    <row r="26" spans="1:23" ht="16.5" thickBot="1">
      <c r="A26" s="96">
        <v>4</v>
      </c>
      <c r="B26" s="152" t="s">
        <v>36</v>
      </c>
      <c r="C26" s="83">
        <f>квалификация!I47</f>
        <v>1123</v>
      </c>
      <c r="D26" s="84">
        <f t="shared" si="5"/>
        <v>2095</v>
      </c>
      <c r="E26" s="85">
        <f t="shared" si="6"/>
        <v>182.27272727272728</v>
      </c>
      <c r="F26" s="86">
        <v>172</v>
      </c>
      <c r="G26" s="87">
        <v>30</v>
      </c>
      <c r="H26" s="86">
        <v>164</v>
      </c>
      <c r="I26" s="86">
        <v>0</v>
      </c>
      <c r="J26" s="86">
        <v>163</v>
      </c>
      <c r="K26" s="86">
        <v>30</v>
      </c>
      <c r="L26" s="86">
        <v>202</v>
      </c>
      <c r="M26" s="88">
        <v>30</v>
      </c>
      <c r="N26" s="88">
        <v>181</v>
      </c>
      <c r="O26" s="88">
        <v>0</v>
      </c>
      <c r="P26" s="98"/>
      <c r="Q26" s="98"/>
      <c r="R26" s="97"/>
      <c r="S26" s="97"/>
      <c r="T26" s="84">
        <f t="shared" si="7"/>
        <v>90</v>
      </c>
      <c r="U26" s="85">
        <f t="shared" si="8"/>
        <v>175.25</v>
      </c>
      <c r="V26" s="83">
        <v>3</v>
      </c>
      <c r="W26" s="135">
        <f t="shared" si="9"/>
        <v>202</v>
      </c>
    </row>
    <row r="27" spans="1:23" ht="16.5" thickBot="1">
      <c r="A27" s="96">
        <v>3</v>
      </c>
      <c r="B27" s="154" t="s">
        <v>45</v>
      </c>
      <c r="C27" s="83">
        <f>квалификация!I44</f>
        <v>1153</v>
      </c>
      <c r="D27" s="84">
        <f t="shared" si="5"/>
        <v>2088</v>
      </c>
      <c r="E27" s="85">
        <f t="shared" si="6"/>
        <v>184.36363636363637</v>
      </c>
      <c r="F27" s="86">
        <v>159</v>
      </c>
      <c r="G27" s="86">
        <v>0</v>
      </c>
      <c r="H27" s="86">
        <v>181</v>
      </c>
      <c r="I27" s="86">
        <v>0</v>
      </c>
      <c r="J27" s="86">
        <v>189</v>
      </c>
      <c r="K27" s="86">
        <v>30</v>
      </c>
      <c r="L27" s="86">
        <v>170</v>
      </c>
      <c r="M27" s="86">
        <v>30</v>
      </c>
      <c r="N27" s="86">
        <v>176</v>
      </c>
      <c r="O27" s="86">
        <v>0</v>
      </c>
      <c r="P27" s="97"/>
      <c r="Q27" s="97"/>
      <c r="R27" s="97"/>
      <c r="S27" s="97"/>
      <c r="T27" s="84">
        <f t="shared" si="7"/>
        <v>60</v>
      </c>
      <c r="U27" s="85">
        <f t="shared" si="8"/>
        <v>174.75</v>
      </c>
      <c r="V27" s="83">
        <v>4</v>
      </c>
      <c r="W27" s="135">
        <f t="shared" si="9"/>
        <v>189</v>
      </c>
    </row>
    <row r="28" spans="1:39" ht="16.5" thickBot="1">
      <c r="A28" s="96">
        <v>5</v>
      </c>
      <c r="B28" s="35" t="s">
        <v>32</v>
      </c>
      <c r="C28" s="83">
        <f>квалификация!I45</f>
        <v>1131</v>
      </c>
      <c r="D28" s="84">
        <f t="shared" si="5"/>
        <v>2064</v>
      </c>
      <c r="E28" s="85">
        <f t="shared" si="6"/>
        <v>182.1818181818182</v>
      </c>
      <c r="F28" s="86">
        <v>155</v>
      </c>
      <c r="G28" s="86">
        <v>0</v>
      </c>
      <c r="H28" s="86">
        <v>189</v>
      </c>
      <c r="I28" s="86">
        <v>30</v>
      </c>
      <c r="J28" s="86">
        <v>170</v>
      </c>
      <c r="K28" s="86">
        <v>0</v>
      </c>
      <c r="L28" s="86">
        <v>154</v>
      </c>
      <c r="M28" s="86">
        <v>0</v>
      </c>
      <c r="N28" s="86">
        <v>205</v>
      </c>
      <c r="O28" s="86">
        <v>30</v>
      </c>
      <c r="P28" s="97"/>
      <c r="Q28" s="97"/>
      <c r="R28" s="97"/>
      <c r="S28" s="97"/>
      <c r="T28" s="84">
        <f t="shared" si="7"/>
        <v>60</v>
      </c>
      <c r="U28" s="85">
        <f t="shared" si="8"/>
        <v>167</v>
      </c>
      <c r="V28" s="83">
        <v>5</v>
      </c>
      <c r="W28" s="135">
        <f t="shared" si="9"/>
        <v>205</v>
      </c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100"/>
      <c r="AL28" s="100"/>
      <c r="AM28" s="100"/>
    </row>
    <row r="29" spans="1:23" ht="16.5" thickBot="1">
      <c r="A29" s="96">
        <v>6</v>
      </c>
      <c r="B29" s="32" t="s">
        <v>66</v>
      </c>
      <c r="C29" s="83">
        <f>квалификация!I48</f>
        <v>1041</v>
      </c>
      <c r="D29" s="84">
        <f t="shared" si="5"/>
        <v>1921</v>
      </c>
      <c r="E29" s="85">
        <f t="shared" si="6"/>
        <v>174.63636363636363</v>
      </c>
      <c r="F29" s="86">
        <v>177</v>
      </c>
      <c r="G29" s="86">
        <v>0</v>
      </c>
      <c r="H29" s="86">
        <v>187</v>
      </c>
      <c r="I29" s="86">
        <v>0</v>
      </c>
      <c r="J29" s="86">
        <v>156</v>
      </c>
      <c r="K29" s="86">
        <v>0</v>
      </c>
      <c r="L29" s="86">
        <v>169</v>
      </c>
      <c r="M29" s="86">
        <v>0</v>
      </c>
      <c r="N29" s="86">
        <v>191</v>
      </c>
      <c r="O29" s="86">
        <v>0</v>
      </c>
      <c r="P29" s="97"/>
      <c r="Q29" s="97"/>
      <c r="R29" s="97"/>
      <c r="S29" s="97"/>
      <c r="T29" s="84">
        <f t="shared" si="7"/>
        <v>0</v>
      </c>
      <c r="U29" s="85">
        <f t="shared" si="8"/>
        <v>172.25</v>
      </c>
      <c r="V29" s="83">
        <v>6</v>
      </c>
      <c r="W29" s="135">
        <f t="shared" si="9"/>
        <v>191</v>
      </c>
    </row>
    <row r="31" spans="1:5" ht="12.75">
      <c r="A31" s="101"/>
      <c r="E31" t="s">
        <v>25</v>
      </c>
    </row>
    <row r="32" ht="12.75">
      <c r="A32" s="101"/>
    </row>
    <row r="33" ht="12.75">
      <c r="A33" s="101"/>
    </row>
    <row r="34" ht="12.75">
      <c r="A34" s="101"/>
    </row>
    <row r="35" ht="12.75">
      <c r="A35" s="101"/>
    </row>
    <row r="36" ht="12.75">
      <c r="A36" s="101"/>
    </row>
    <row r="37" ht="12.75">
      <c r="A37" s="101"/>
    </row>
    <row r="38" ht="12.75">
      <c r="A38" s="101"/>
    </row>
    <row r="39" ht="12.75">
      <c r="A39" s="101"/>
    </row>
    <row r="40" ht="12.75">
      <c r="A40" s="101"/>
    </row>
    <row r="41" ht="12.75">
      <c r="A41" s="101"/>
    </row>
    <row r="42" ht="12.75">
      <c r="A42" s="101"/>
    </row>
  </sheetData>
  <sheetProtection selectLockedCells="1" selectUnlockedCells="1"/>
  <mergeCells count="11">
    <mergeCell ref="D4:D5"/>
    <mergeCell ref="V4:V5"/>
    <mergeCell ref="A6:V6"/>
    <mergeCell ref="A23:V23"/>
    <mergeCell ref="E4:E5"/>
    <mergeCell ref="F4:S4"/>
    <mergeCell ref="T4:T5"/>
    <mergeCell ref="U4:U5"/>
    <mergeCell ref="A4:A5"/>
    <mergeCell ref="B4:B5"/>
    <mergeCell ref="C4:C5"/>
  </mergeCells>
  <conditionalFormatting sqref="A24:A29 B24:B26 A7:B22">
    <cfRule type="expression" priority="1" dxfId="0" stopIfTrue="1">
      <formula>(B7&gt;0)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4967382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B1:L32"/>
  <sheetViews>
    <sheetView tabSelected="1" zoomScale="70" zoomScaleNormal="70" zoomScalePageLayoutView="0" workbookViewId="0" topLeftCell="A1">
      <selection activeCell="J21" sqref="J21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1" spans="10:11" ht="23.25">
      <c r="J1" s="1"/>
      <c r="K1" s="2" t="s">
        <v>0</v>
      </c>
    </row>
    <row r="2" spans="2:11" ht="20.25">
      <c r="B2" s="102"/>
      <c r="C2" s="102"/>
      <c r="D2" s="102"/>
      <c r="E2" s="102" t="s">
        <v>25</v>
      </c>
      <c r="F2" s="103" t="s">
        <v>26</v>
      </c>
      <c r="K2" s="2" t="s">
        <v>1</v>
      </c>
    </row>
    <row r="3" ht="14.25" customHeight="1">
      <c r="K3" s="2" t="s">
        <v>2</v>
      </c>
    </row>
    <row r="4" spans="2:6" ht="18">
      <c r="B4" s="104"/>
      <c r="C4" s="105"/>
      <c r="D4" s="105"/>
      <c r="E4" s="105"/>
      <c r="F4" s="104"/>
    </row>
    <row r="5" spans="2:7" ht="18">
      <c r="B5" s="104"/>
      <c r="C5" s="106"/>
      <c r="D5" s="107"/>
      <c r="E5" s="107"/>
      <c r="F5" s="108"/>
      <c r="G5" s="108"/>
    </row>
    <row r="6" spans="2:7" ht="18">
      <c r="B6" s="109">
        <v>4</v>
      </c>
      <c r="C6" s="110" t="str">
        <f>'раунд робин'!B10</f>
        <v>Гущин А</v>
      </c>
      <c r="D6" s="111">
        <v>207</v>
      </c>
      <c r="E6" s="107"/>
      <c r="F6" s="112"/>
      <c r="G6" s="112"/>
    </row>
    <row r="7" spans="2:8" ht="18">
      <c r="B7" s="105"/>
      <c r="C7" s="113"/>
      <c r="D7" s="114"/>
      <c r="E7" s="115"/>
      <c r="F7" s="116"/>
      <c r="G7" s="107"/>
      <c r="H7" s="117"/>
    </row>
    <row r="8" spans="2:8" ht="18">
      <c r="B8" s="105"/>
      <c r="C8" s="117"/>
      <c r="D8" s="118"/>
      <c r="E8" s="107"/>
      <c r="F8" s="110" t="s">
        <v>73</v>
      </c>
      <c r="G8" s="111">
        <v>197</v>
      </c>
      <c r="H8" s="117"/>
    </row>
    <row r="9" spans="2:10" ht="18">
      <c r="B9" s="105"/>
      <c r="C9" s="117"/>
      <c r="D9" s="118"/>
      <c r="E9" s="107"/>
      <c r="F9" s="119"/>
      <c r="G9" s="114"/>
      <c r="H9" s="120"/>
      <c r="I9" s="106"/>
      <c r="J9" s="89"/>
    </row>
    <row r="10" spans="2:12" ht="18">
      <c r="B10" s="105"/>
      <c r="C10" s="106"/>
      <c r="D10" s="121">
        <v>214</v>
      </c>
      <c r="E10" s="108"/>
      <c r="F10" s="122"/>
      <c r="G10" s="108"/>
      <c r="H10" s="117"/>
      <c r="I10" s="110" t="s">
        <v>74</v>
      </c>
      <c r="J10" s="123">
        <v>206</v>
      </c>
      <c r="K10" s="89"/>
      <c r="L10" s="89"/>
    </row>
    <row r="11" spans="2:12" ht="18">
      <c r="B11" s="109">
        <v>3</v>
      </c>
      <c r="C11" s="110" t="str">
        <f>'раунд робин'!B9</f>
        <v>Шукаев М</v>
      </c>
      <c r="D11" s="108"/>
      <c r="E11" s="124">
        <v>2</v>
      </c>
      <c r="F11" s="122"/>
      <c r="G11" s="108"/>
      <c r="H11" s="117"/>
      <c r="I11" s="125"/>
      <c r="J11" s="126"/>
      <c r="K11" s="89"/>
      <c r="L11" s="89"/>
    </row>
    <row r="12" spans="2:12" ht="18">
      <c r="B12" s="105"/>
      <c r="C12" s="113"/>
      <c r="D12" s="107"/>
      <c r="E12" s="108"/>
      <c r="F12" s="127"/>
      <c r="G12" s="111">
        <v>244</v>
      </c>
      <c r="H12" s="128"/>
      <c r="I12" s="129"/>
      <c r="J12" s="126"/>
      <c r="K12" s="89"/>
      <c r="L12" s="110" t="s">
        <v>75</v>
      </c>
    </row>
    <row r="13" spans="2:12" ht="18">
      <c r="B13" s="105"/>
      <c r="C13" s="105"/>
      <c r="D13" s="130"/>
      <c r="E13" s="130"/>
      <c r="F13" s="110" t="str">
        <f>'раунд робин'!B8</f>
        <v>Лазарев С</v>
      </c>
      <c r="G13" s="108"/>
      <c r="H13" s="131">
        <v>1</v>
      </c>
      <c r="I13" s="129"/>
      <c r="J13" s="126"/>
      <c r="K13" s="89"/>
      <c r="L13" s="89"/>
    </row>
    <row r="14" spans="4:12" ht="18">
      <c r="D14" s="112"/>
      <c r="E14" s="112"/>
      <c r="F14" s="132"/>
      <c r="G14" s="107"/>
      <c r="H14" s="128"/>
      <c r="I14" s="133"/>
      <c r="J14" s="126"/>
      <c r="K14" s="89"/>
      <c r="L14" s="89"/>
    </row>
    <row r="15" spans="4:12" ht="18">
      <c r="D15" s="112"/>
      <c r="E15" s="112"/>
      <c r="F15" s="112"/>
      <c r="G15" s="112"/>
      <c r="H15" s="105"/>
      <c r="I15" s="110" t="str">
        <f>'раунд робин'!B7</f>
        <v>Марченко П</v>
      </c>
      <c r="J15" s="126">
        <v>213</v>
      </c>
      <c r="K15" s="89"/>
      <c r="L15" s="89"/>
    </row>
    <row r="16" spans="4:12" ht="18">
      <c r="D16" s="112"/>
      <c r="E16" s="112"/>
      <c r="F16" s="112"/>
      <c r="G16" s="112"/>
      <c r="I16" s="113"/>
      <c r="J16" s="126"/>
      <c r="K16" s="89"/>
      <c r="L16" s="89"/>
    </row>
    <row r="17" spans="2:12" ht="20.25">
      <c r="B17" s="102"/>
      <c r="C17" s="102"/>
      <c r="D17" s="103"/>
      <c r="E17" s="103" t="s">
        <v>27</v>
      </c>
      <c r="F17" s="103"/>
      <c r="G17" s="112"/>
      <c r="J17" s="126"/>
      <c r="K17" s="89"/>
      <c r="L17" s="89"/>
    </row>
    <row r="18" spans="4:12" ht="15.75">
      <c r="D18" s="112"/>
      <c r="E18" s="112"/>
      <c r="F18" s="112"/>
      <c r="G18" s="112"/>
      <c r="J18" s="126"/>
      <c r="K18" s="89"/>
      <c r="L18" s="89"/>
    </row>
    <row r="19" spans="2:10" ht="18">
      <c r="B19" s="104"/>
      <c r="C19" s="105"/>
      <c r="D19" s="130"/>
      <c r="E19" s="130"/>
      <c r="F19" s="134"/>
      <c r="G19" s="112"/>
      <c r="J19" s="4"/>
    </row>
    <row r="20" spans="2:10" ht="18">
      <c r="B20" s="104"/>
      <c r="C20" s="106"/>
      <c r="D20" s="107"/>
      <c r="E20" s="107"/>
      <c r="F20" s="108"/>
      <c r="G20" s="108"/>
      <c r="J20" s="4"/>
    </row>
    <row r="21" spans="2:10" ht="18">
      <c r="B21" s="109">
        <v>4</v>
      </c>
      <c r="C21" s="110" t="str">
        <f>'раунд робин'!B27</f>
        <v>Лихолай А</v>
      </c>
      <c r="D21" s="111">
        <v>170</v>
      </c>
      <c r="E21" s="107"/>
      <c r="F21" s="112"/>
      <c r="G21" s="112"/>
      <c r="H21" s="112"/>
      <c r="I21" s="112"/>
      <c r="J21" s="4"/>
    </row>
    <row r="22" spans="2:10" ht="18">
      <c r="B22" s="105"/>
      <c r="C22" s="119"/>
      <c r="D22" s="114"/>
      <c r="E22" s="115">
        <v>4</v>
      </c>
      <c r="F22" s="116"/>
      <c r="G22" s="107"/>
      <c r="H22" s="107"/>
      <c r="I22" s="112"/>
      <c r="J22" s="4"/>
    </row>
    <row r="23" spans="2:10" ht="18">
      <c r="B23" s="105"/>
      <c r="C23" s="122"/>
      <c r="D23" s="118"/>
      <c r="E23" s="107"/>
      <c r="F23" s="110" t="s">
        <v>76</v>
      </c>
      <c r="G23" s="111">
        <v>191</v>
      </c>
      <c r="H23" s="107"/>
      <c r="I23" s="112"/>
      <c r="J23" s="4"/>
    </row>
    <row r="24" spans="2:10" ht="18">
      <c r="B24" s="105"/>
      <c r="C24" s="122"/>
      <c r="D24" s="118"/>
      <c r="E24" s="107"/>
      <c r="F24" s="119"/>
      <c r="G24" s="114"/>
      <c r="H24" s="115">
        <v>2</v>
      </c>
      <c r="I24" s="116"/>
      <c r="J24" s="126"/>
    </row>
    <row r="25" spans="2:12" ht="18">
      <c r="B25" s="105"/>
      <c r="C25" s="127"/>
      <c r="D25" s="121">
        <v>141</v>
      </c>
      <c r="E25" s="108"/>
      <c r="F25" s="122"/>
      <c r="G25" s="108"/>
      <c r="H25" s="107"/>
      <c r="I25" s="110" t="s">
        <v>77</v>
      </c>
      <c r="J25" s="123">
        <v>205</v>
      </c>
      <c r="K25" s="89"/>
      <c r="L25" s="89"/>
    </row>
    <row r="26" spans="2:12" ht="18">
      <c r="B26" s="109">
        <v>3</v>
      </c>
      <c r="C26" s="110" t="str">
        <f>'раунд робин'!B26</f>
        <v>Вайнман М</v>
      </c>
      <c r="D26" s="108"/>
      <c r="E26" s="124">
        <v>2</v>
      </c>
      <c r="F26" s="122"/>
      <c r="G26" s="108"/>
      <c r="H26" s="107"/>
      <c r="I26" s="119"/>
      <c r="J26" s="126"/>
      <c r="K26" s="89"/>
      <c r="L26" s="89"/>
    </row>
    <row r="27" spans="2:12" ht="18">
      <c r="B27" s="105"/>
      <c r="C27" s="132"/>
      <c r="D27" s="107"/>
      <c r="E27" s="108"/>
      <c r="F27" s="127"/>
      <c r="G27" s="111">
        <v>201</v>
      </c>
      <c r="H27" s="108"/>
      <c r="I27" s="122"/>
      <c r="J27" s="126"/>
      <c r="K27" s="89"/>
      <c r="L27" s="110" t="s">
        <v>77</v>
      </c>
    </row>
    <row r="28" spans="2:12" ht="18">
      <c r="B28" s="105"/>
      <c r="C28" s="130"/>
      <c r="D28" s="130"/>
      <c r="E28" s="130"/>
      <c r="F28" s="110" t="str">
        <f>'раунд робин'!B25</f>
        <v>Корецкая Я</v>
      </c>
      <c r="G28" s="108"/>
      <c r="H28" s="124">
        <v>1</v>
      </c>
      <c r="I28" s="122"/>
      <c r="J28" s="126"/>
      <c r="K28" s="89"/>
      <c r="L28" s="89"/>
    </row>
    <row r="29" spans="3:12" ht="18">
      <c r="C29" s="112"/>
      <c r="D29" s="112"/>
      <c r="E29" s="112"/>
      <c r="F29" s="132"/>
      <c r="G29" s="107"/>
      <c r="H29" s="108"/>
      <c r="I29" s="127"/>
      <c r="J29" s="126"/>
      <c r="K29" s="89"/>
      <c r="L29" s="89"/>
    </row>
    <row r="30" spans="3:12" ht="18">
      <c r="C30" s="112"/>
      <c r="D30" s="112"/>
      <c r="E30" s="112"/>
      <c r="F30" s="112"/>
      <c r="G30" s="112"/>
      <c r="H30" s="130"/>
      <c r="I30" s="110" t="str">
        <f>'раунд робин'!B24</f>
        <v>Ульянова А</v>
      </c>
      <c r="J30" s="126">
        <v>171</v>
      </c>
      <c r="K30" s="89"/>
      <c r="L30" s="89"/>
    </row>
    <row r="31" spans="9:12" ht="15.75">
      <c r="I31" s="125"/>
      <c r="J31" s="126"/>
      <c r="K31" s="89"/>
      <c r="L31" s="89"/>
    </row>
    <row r="32" spans="7:9" ht="12.75">
      <c r="G32" s="89"/>
      <c r="H32" s="89"/>
      <c r="I32" s="89"/>
    </row>
  </sheetData>
  <sheetProtection selectLockedCells="1" selectUnlockedCells="1"/>
  <conditionalFormatting sqref="F8">
    <cfRule type="expression" priority="1" dxfId="0" stopIfTrue="1">
      <formula>(G11&gt;0)</formula>
    </cfRule>
  </conditionalFormatting>
  <conditionalFormatting sqref="C6 C11 C21 C26 F13 F23 I15 I25 L27">
    <cfRule type="expression" priority="2" dxfId="0" stopIfTrue="1">
      <formula>(C65535&gt;0)</formula>
    </cfRule>
  </conditionalFormatting>
  <conditionalFormatting sqref="I30">
    <cfRule type="expression" priority="3" dxfId="0" stopIfTrue="1">
      <formula>(I24&gt;0)</formula>
    </cfRule>
  </conditionalFormatting>
  <conditionalFormatting sqref="I10 L12">
    <cfRule type="expression" priority="4" dxfId="0" stopIfTrue="1">
      <formula>(I65534&gt;0)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504382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cp:lastPrinted>2014-05-17T04:04:03Z</cp:lastPrinted>
  <dcterms:created xsi:type="dcterms:W3CDTF">2014-01-25T16:31:11Z</dcterms:created>
  <dcterms:modified xsi:type="dcterms:W3CDTF">2014-05-17T19:45:40Z</dcterms:modified>
  <cp:category/>
  <cp:version/>
  <cp:contentType/>
  <cp:contentStatus/>
</cp:coreProperties>
</file>