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34" activeTab="2"/>
  </bookViews>
  <sheets>
    <sheet name="квалификация" sheetId="1" r:id="rId1"/>
    <sheet name="раунды" sheetId="2" r:id="rId2"/>
    <sheet name="Финал" sheetId="3" r:id="rId3"/>
  </sheets>
  <definedNames/>
  <calcPr fullCalcOnLoad="1"/>
</workbook>
</file>

<file path=xl/sharedStrings.xml><?xml version="1.0" encoding="utf-8"?>
<sst xmlns="http://schemas.openxmlformats.org/spreadsheetml/2006/main" count="92" uniqueCount="50">
  <si>
    <t>Федерация боулинга</t>
  </si>
  <si>
    <t>Волгоградской области</t>
  </si>
  <si>
    <t>Открытый Чемпионат Волгоградской области по боулингу 2022</t>
  </si>
  <si>
    <t xml:space="preserve">1 этап </t>
  </si>
  <si>
    <t>29 января 2022 г</t>
  </si>
  <si>
    <t>№</t>
  </si>
  <si>
    <t>Фамилия Имя</t>
  </si>
  <si>
    <t>г/п</t>
  </si>
  <si>
    <t>игры</t>
  </si>
  <si>
    <t>сумма</t>
  </si>
  <si>
    <t>сумма+г/п</t>
  </si>
  <si>
    <t>средний</t>
  </si>
  <si>
    <t>переигровка</t>
  </si>
  <si>
    <t>Алымов Сергей</t>
  </si>
  <si>
    <t>Безотосный Алексей</t>
  </si>
  <si>
    <t>Белов Андрей</t>
  </si>
  <si>
    <t>Гущин Александр</t>
  </si>
  <si>
    <t>Григоренко Сергей</t>
  </si>
  <si>
    <t>Жиделев Андрей</t>
  </si>
  <si>
    <t>Иванова Ольга</t>
  </si>
  <si>
    <t>Карпов Сергей</t>
  </si>
  <si>
    <t>Лазарев Сергей</t>
  </si>
  <si>
    <t>Лявин Андрей</t>
  </si>
  <si>
    <t>Марченко Петр</t>
  </si>
  <si>
    <t>Мезинов Антон</t>
  </si>
  <si>
    <t>Мисходжев Руслан</t>
  </si>
  <si>
    <t>Мясников Владимир</t>
  </si>
  <si>
    <t>Плиев Олег</t>
  </si>
  <si>
    <t>Поляков Александр</t>
  </si>
  <si>
    <t>Севостьянов Николай</t>
  </si>
  <si>
    <t>Криворотов Виктор</t>
  </si>
  <si>
    <t>Фамин Денис</t>
  </si>
  <si>
    <t>Шатыгина Ирина</t>
  </si>
  <si>
    <t>Шукаев Максим</t>
  </si>
  <si>
    <t xml:space="preserve"> Открытый  Чемпионат Волгоградской области по боулингу  2022</t>
  </si>
  <si>
    <t>1 этап</t>
  </si>
  <si>
    <t>30 января 2022 г.</t>
  </si>
  <si>
    <t>29 января 2022 г.</t>
  </si>
  <si>
    <t>место</t>
  </si>
  <si>
    <t>мин.</t>
  </si>
  <si>
    <t>Игры</t>
  </si>
  <si>
    <t xml:space="preserve">место </t>
  </si>
  <si>
    <t xml:space="preserve"> Открытый  Чемпионат Волгоградской области по боулингу  2021</t>
  </si>
  <si>
    <t>30 января 2021г.</t>
  </si>
  <si>
    <t>мин</t>
  </si>
  <si>
    <t>Лаптев Вячеслав</t>
  </si>
  <si>
    <t>Хохлов Сергей</t>
  </si>
  <si>
    <t>Тихонов Константин</t>
  </si>
  <si>
    <t>Гушин Александр</t>
  </si>
  <si>
    <t>ФИНАЛ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</si>
</sst>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3">
    <font>
      <sz val="10"/>
      <name val="Arial"/>
      <family val="2"/>
    </font>
    <font>
      <sz val="18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5"/>
      <name val="Arial"/>
      <family val="2"/>
    </font>
    <font>
      <b/>
      <sz val="15"/>
      <name val="Times New Roman"/>
      <family val="1"/>
    </font>
    <font>
      <sz val="15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0.5"/>
      <color indexed="9"/>
      <name val="Arial"/>
      <family val="2"/>
    </font>
    <font>
      <sz val="10.5"/>
      <name val="Arial"/>
      <family val="2"/>
    </font>
    <font>
      <sz val="14"/>
      <name val="Times New Roman"/>
      <family val="1"/>
    </font>
    <font>
      <b/>
      <sz val="12"/>
      <color indexed="9"/>
      <name val="Arial"/>
      <family val="2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.5"/>
      <color indexed="9"/>
      <name val="Times New Roman"/>
      <family val="1"/>
    </font>
    <font>
      <sz val="10.5"/>
      <name val="Times New Roman"/>
      <family val="1"/>
    </font>
    <font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8"/>
      <name val="Arial"/>
      <family val="2"/>
    </font>
    <font>
      <sz val="18"/>
      <name val="Times New Roman"/>
      <family val="1"/>
    </font>
    <font>
      <b/>
      <sz val="11"/>
      <name val="Arial"/>
      <family val="2"/>
    </font>
    <font>
      <b/>
      <sz val="12"/>
      <color indexed="8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2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3" fillId="0" borderId="13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vertical="center"/>
    </xf>
    <xf numFmtId="1" fontId="12" fillId="0" borderId="15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/>
    </xf>
    <xf numFmtId="0" fontId="16" fillId="0" borderId="14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10" fillId="0" borderId="0" xfId="0" applyFont="1" applyAlignment="1">
      <alignment/>
    </xf>
    <xf numFmtId="0" fontId="22" fillId="0" borderId="0" xfId="0" applyFont="1" applyAlignment="1">
      <alignment/>
    </xf>
    <xf numFmtId="0" fontId="23" fillId="34" borderId="17" xfId="0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24" fillId="0" borderId="10" xfId="0" applyFont="1" applyBorder="1" applyAlignment="1">
      <alignment horizontal="left"/>
    </xf>
    <xf numFmtId="0" fontId="29" fillId="33" borderId="11" xfId="0" applyFont="1" applyFill="1" applyBorder="1" applyAlignment="1">
      <alignment horizontal="center"/>
    </xf>
    <xf numFmtId="0" fontId="29" fillId="33" borderId="10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0" fontId="24" fillId="35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1" fontId="24" fillId="0" borderId="15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2" fillId="33" borderId="11" xfId="0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12" fillId="0" borderId="0" xfId="0" applyFont="1" applyAlignment="1">
      <alignment/>
    </xf>
    <xf numFmtId="0" fontId="25" fillId="0" borderId="0" xfId="0" applyFont="1" applyAlignment="1">
      <alignment/>
    </xf>
    <xf numFmtId="0" fontId="35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/>
    </xf>
    <xf numFmtId="0" fontId="24" fillId="0" borderId="1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/>
    </xf>
    <xf numFmtId="0" fontId="36" fillId="33" borderId="10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10" fillId="0" borderId="10" xfId="0" applyFont="1" applyBorder="1" applyAlignment="1">
      <alignment/>
    </xf>
    <xf numFmtId="0" fontId="12" fillId="0" borderId="1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35" borderId="17" xfId="0" applyFont="1" applyFill="1" applyBorder="1" applyAlignment="1">
      <alignment horizontal="center"/>
    </xf>
    <xf numFmtId="0" fontId="23" fillId="34" borderId="17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left"/>
    </xf>
    <xf numFmtId="0" fontId="12" fillId="37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24" fillId="36" borderId="10" xfId="0" applyFont="1" applyFill="1" applyBorder="1" applyAlignment="1">
      <alignment horizontal="left"/>
    </xf>
    <xf numFmtId="0" fontId="30" fillId="36" borderId="13" xfId="0" applyFont="1" applyFill="1" applyBorder="1" applyAlignment="1">
      <alignment horizontal="center" vertical="center"/>
    </xf>
    <xf numFmtId="0" fontId="31" fillId="36" borderId="11" xfId="0" applyFont="1" applyFill="1" applyBorder="1" applyAlignment="1">
      <alignment horizontal="center" vertical="center"/>
    </xf>
    <xf numFmtId="0" fontId="31" fillId="36" borderId="10" xfId="0" applyFont="1" applyFill="1" applyBorder="1" applyAlignment="1">
      <alignment horizontal="center" vertical="center"/>
    </xf>
    <xf numFmtId="0" fontId="19" fillId="36" borderId="12" xfId="0" applyFont="1" applyFill="1" applyBorder="1" applyAlignment="1">
      <alignment horizontal="center" vertical="center"/>
    </xf>
    <xf numFmtId="1" fontId="12" fillId="36" borderId="15" xfId="0" applyNumberFormat="1" applyFont="1" applyFill="1" applyBorder="1" applyAlignment="1">
      <alignment horizontal="center" vertical="center"/>
    </xf>
    <xf numFmtId="1" fontId="12" fillId="36" borderId="10" xfId="0" applyNumberFormat="1" applyFont="1" applyFill="1" applyBorder="1" applyAlignment="1">
      <alignment horizontal="center" vertical="center"/>
    </xf>
    <xf numFmtId="2" fontId="26" fillId="36" borderId="10" xfId="0" applyNumberFormat="1" applyFont="1" applyFill="1" applyBorder="1" applyAlignment="1">
      <alignment horizontal="center" vertical="center"/>
    </xf>
    <xf numFmtId="0" fontId="24" fillId="39" borderId="14" xfId="0" applyFont="1" applyFill="1" applyBorder="1" applyAlignment="1">
      <alignment horizontal="center" vertical="center"/>
    </xf>
    <xf numFmtId="0" fontId="32" fillId="40" borderId="11" xfId="0" applyFont="1" applyFill="1" applyBorder="1" applyAlignment="1">
      <alignment horizontal="center"/>
    </xf>
    <xf numFmtId="0" fontId="32" fillId="40" borderId="10" xfId="0" applyFont="1" applyFill="1" applyBorder="1" applyAlignment="1">
      <alignment horizontal="center"/>
    </xf>
    <xf numFmtId="0" fontId="13" fillId="36" borderId="13" xfId="0" applyFont="1" applyFill="1" applyBorder="1" applyAlignment="1">
      <alignment horizontal="center" vertical="center"/>
    </xf>
    <xf numFmtId="0" fontId="24" fillId="41" borderId="10" xfId="0" applyFont="1" applyFill="1" applyBorder="1" applyAlignment="1">
      <alignment horizontal="left"/>
    </xf>
    <xf numFmtId="0" fontId="13" fillId="41" borderId="19" xfId="0" applyFont="1" applyFill="1" applyBorder="1" applyAlignment="1">
      <alignment horizontal="center"/>
    </xf>
    <xf numFmtId="0" fontId="7" fillId="41" borderId="11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/>
    </xf>
    <xf numFmtId="0" fontId="19" fillId="41" borderId="12" xfId="0" applyFont="1" applyFill="1" applyBorder="1" applyAlignment="1">
      <alignment horizontal="center" vertical="center"/>
    </xf>
    <xf numFmtId="1" fontId="24" fillId="41" borderId="15" xfId="0" applyNumberFormat="1" applyFont="1" applyFill="1" applyBorder="1" applyAlignment="1">
      <alignment horizontal="center" vertical="center"/>
    </xf>
    <xf numFmtId="1" fontId="24" fillId="41" borderId="10" xfId="0" applyNumberFormat="1" applyFont="1" applyFill="1" applyBorder="1" applyAlignment="1">
      <alignment horizontal="center" vertical="center"/>
    </xf>
    <xf numFmtId="2" fontId="26" fillId="41" borderId="10" xfId="0" applyNumberFormat="1" applyFont="1" applyFill="1" applyBorder="1" applyAlignment="1">
      <alignment horizontal="center" vertical="center"/>
    </xf>
    <xf numFmtId="0" fontId="24" fillId="42" borderId="14" xfId="0" applyFont="1" applyFill="1" applyBorder="1" applyAlignment="1">
      <alignment horizontal="center" vertical="center"/>
    </xf>
    <xf numFmtId="0" fontId="30" fillId="41" borderId="13" xfId="0" applyFont="1" applyFill="1" applyBorder="1" applyAlignment="1">
      <alignment horizontal="center" vertical="center"/>
    </xf>
    <xf numFmtId="0" fontId="29" fillId="43" borderId="11" xfId="0" applyFont="1" applyFill="1" applyBorder="1" applyAlignment="1">
      <alignment horizontal="center"/>
    </xf>
    <xf numFmtId="0" fontId="29" fillId="43" borderId="10" xfId="0" applyFont="1" applyFill="1" applyBorder="1" applyAlignment="1">
      <alignment horizontal="center"/>
    </xf>
    <xf numFmtId="0" fontId="24" fillId="13" borderId="10" xfId="0" applyFont="1" applyFill="1" applyBorder="1" applyAlignment="1">
      <alignment horizontal="left"/>
    </xf>
    <xf numFmtId="0" fontId="13" fillId="13" borderId="13" xfId="0" applyFont="1" applyFill="1" applyBorder="1" applyAlignment="1">
      <alignment horizontal="center" vertical="center"/>
    </xf>
    <xf numFmtId="0" fontId="29" fillId="44" borderId="11" xfId="0" applyFont="1" applyFill="1" applyBorder="1" applyAlignment="1">
      <alignment horizontal="center"/>
    </xf>
    <xf numFmtId="0" fontId="29" fillId="44" borderId="10" xfId="0" applyFont="1" applyFill="1" applyBorder="1" applyAlignment="1">
      <alignment horizontal="center"/>
    </xf>
    <xf numFmtId="0" fontId="19" fillId="13" borderId="12" xfId="0" applyFont="1" applyFill="1" applyBorder="1" applyAlignment="1">
      <alignment horizontal="center" vertical="center"/>
    </xf>
    <xf numFmtId="1" fontId="12" fillId="13" borderId="15" xfId="0" applyNumberFormat="1" applyFont="1" applyFill="1" applyBorder="1" applyAlignment="1">
      <alignment horizontal="center" vertical="center"/>
    </xf>
    <xf numFmtId="1" fontId="12" fillId="13" borderId="10" xfId="0" applyNumberFormat="1" applyFont="1" applyFill="1" applyBorder="1" applyAlignment="1">
      <alignment horizontal="center" vertical="center"/>
    </xf>
    <xf numFmtId="2" fontId="26" fillId="13" borderId="10" xfId="0" applyNumberFormat="1" applyFont="1" applyFill="1" applyBorder="1" applyAlignment="1">
      <alignment horizontal="center" vertical="center"/>
    </xf>
    <xf numFmtId="0" fontId="24" fillId="45" borderId="14" xfId="0" applyFont="1" applyFill="1" applyBorder="1" applyAlignment="1">
      <alignment horizontal="center" vertical="center"/>
    </xf>
    <xf numFmtId="0" fontId="13" fillId="13" borderId="13" xfId="0" applyFont="1" applyFill="1" applyBorder="1" applyAlignment="1">
      <alignment horizontal="center"/>
    </xf>
    <xf numFmtId="0" fontId="7" fillId="13" borderId="11" xfId="0" applyFont="1" applyFill="1" applyBorder="1" applyAlignment="1">
      <alignment horizontal="center" vertical="center"/>
    </xf>
    <xf numFmtId="0" fontId="7" fillId="13" borderId="10" xfId="0" applyFont="1" applyFill="1" applyBorder="1" applyAlignment="1">
      <alignment horizontal="center" vertical="center"/>
    </xf>
    <xf numFmtId="0" fontId="7" fillId="13" borderId="11" xfId="0" applyFont="1" applyFill="1" applyBorder="1" applyAlignment="1">
      <alignment horizontal="center"/>
    </xf>
    <xf numFmtId="0" fontId="7" fillId="13" borderId="10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left"/>
    </xf>
    <xf numFmtId="0" fontId="13" fillId="5" borderId="13" xfId="0" applyFont="1" applyFill="1" applyBorder="1" applyAlignment="1">
      <alignment horizontal="center" vertical="center"/>
    </xf>
    <xf numFmtId="0" fontId="18" fillId="46" borderId="14" xfId="0" applyFont="1" applyFill="1" applyBorder="1" applyAlignment="1">
      <alignment horizontal="center"/>
    </xf>
    <xf numFmtId="0" fontId="19" fillId="5" borderId="14" xfId="0" applyFont="1" applyFill="1" applyBorder="1" applyAlignment="1">
      <alignment horizontal="center" vertical="center"/>
    </xf>
    <xf numFmtId="1" fontId="12" fillId="5" borderId="15" xfId="0" applyNumberFormat="1" applyFont="1" applyFill="1" applyBorder="1" applyAlignment="1">
      <alignment horizontal="center" vertical="center"/>
    </xf>
    <xf numFmtId="1" fontId="12" fillId="5" borderId="10" xfId="0" applyNumberFormat="1" applyFont="1" applyFill="1" applyBorder="1" applyAlignment="1">
      <alignment horizontal="center" vertical="center"/>
    </xf>
    <xf numFmtId="2" fontId="12" fillId="5" borderId="10" xfId="0" applyNumberFormat="1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left"/>
    </xf>
    <xf numFmtId="0" fontId="16" fillId="5" borderId="14" xfId="0" applyFont="1" applyFill="1" applyBorder="1" applyAlignment="1">
      <alignment horizontal="center" vertical="center"/>
    </xf>
    <xf numFmtId="0" fontId="13" fillId="5" borderId="19" xfId="0" applyFont="1" applyFill="1" applyBorder="1" applyAlignment="1">
      <alignment horizontal="center"/>
    </xf>
    <xf numFmtId="0" fontId="13" fillId="5" borderId="13" xfId="0" applyFont="1" applyFill="1" applyBorder="1" applyAlignment="1">
      <alignment horizontal="center"/>
    </xf>
    <xf numFmtId="0" fontId="10" fillId="5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66675</xdr:rowOff>
    </xdr:from>
    <xdr:to>
      <xdr:col>6</xdr:col>
      <xdr:colOff>542925</xdr:colOff>
      <xdr:row>3</xdr:row>
      <xdr:rowOff>123825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6667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66675</xdr:rowOff>
    </xdr:from>
    <xdr:to>
      <xdr:col>6</xdr:col>
      <xdr:colOff>533400</xdr:colOff>
      <xdr:row>3</xdr:row>
      <xdr:rowOff>123825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66675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0</xdr:row>
      <xdr:rowOff>66675</xdr:rowOff>
    </xdr:from>
    <xdr:to>
      <xdr:col>10</xdr:col>
      <xdr:colOff>542925</xdr:colOff>
      <xdr:row>3</xdr:row>
      <xdr:rowOff>123825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6667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3">
      <selection activeCell="T18" sqref="T18"/>
    </sheetView>
  </sheetViews>
  <sheetFormatPr defaultColWidth="11.57421875" defaultRowHeight="12.75"/>
  <cols>
    <col min="1" max="1" width="10.28125" style="0" customWidth="1"/>
    <col min="2" max="2" width="30.7109375" style="0" customWidth="1"/>
    <col min="3" max="7" width="9.140625" style="0" customWidth="1"/>
    <col min="8" max="9" width="7.140625" style="0" customWidth="1"/>
    <col min="10" max="10" width="8.7109375" style="0" customWidth="1"/>
    <col min="11" max="11" width="9.57421875" style="0" customWidth="1"/>
    <col min="12" max="12" width="14.8515625" style="0" customWidth="1"/>
    <col min="13" max="13" width="12.00390625" style="0" customWidth="1"/>
    <col min="14" max="16" width="0" style="0" hidden="1" customWidth="1"/>
    <col min="17" max="254" width="9.140625" style="0" customWidth="1"/>
  </cols>
  <sheetData>
    <row r="1" spans="6:8" ht="17.25" customHeight="1">
      <c r="F1" s="1"/>
      <c r="G1" s="1"/>
      <c r="H1" s="2"/>
    </row>
    <row r="2" spans="8:10" ht="15">
      <c r="H2" s="3" t="s">
        <v>0</v>
      </c>
      <c r="I2" s="4"/>
      <c r="J2" s="4"/>
    </row>
    <row r="3" spans="8:10" ht="10.5" customHeight="1">
      <c r="H3" s="3" t="s">
        <v>1</v>
      </c>
      <c r="I3" s="4"/>
      <c r="J3" s="4"/>
    </row>
    <row r="4" ht="13.5" customHeight="1"/>
    <row r="5" spans="1:15" ht="24" customHeight="1">
      <c r="A5" s="5" t="s">
        <v>2</v>
      </c>
      <c r="B5" s="6"/>
      <c r="C5" s="7"/>
      <c r="D5" s="6"/>
      <c r="E5" s="6"/>
      <c r="F5" s="6"/>
      <c r="G5" s="6"/>
      <c r="H5" s="6"/>
      <c r="I5" s="6"/>
      <c r="J5" s="6"/>
      <c r="K5" s="6"/>
      <c r="N5" s="8"/>
      <c r="O5" s="8"/>
    </row>
    <row r="6" spans="3:15" s="9" customFormat="1" ht="28.5" customHeight="1">
      <c r="C6" s="10"/>
      <c r="D6" s="11" t="s">
        <v>3</v>
      </c>
      <c r="E6" s="12"/>
      <c r="F6" s="11" t="s">
        <v>4</v>
      </c>
      <c r="G6" s="11"/>
      <c r="H6" s="10"/>
      <c r="I6" s="10"/>
      <c r="N6" s="13"/>
      <c r="O6" s="13"/>
    </row>
    <row r="7" spans="1:15" s="17" customFormat="1" ht="21.75" customHeight="1">
      <c r="A7" s="73" t="s">
        <v>5</v>
      </c>
      <c r="B7" s="73" t="s">
        <v>6</v>
      </c>
      <c r="C7" s="74" t="s">
        <v>7</v>
      </c>
      <c r="D7" s="75" t="s">
        <v>8</v>
      </c>
      <c r="E7" s="75"/>
      <c r="F7" s="75"/>
      <c r="G7" s="75"/>
      <c r="H7" s="75"/>
      <c r="I7" s="75"/>
      <c r="J7" s="75"/>
      <c r="K7" s="71" t="s">
        <v>9</v>
      </c>
      <c r="L7" s="72" t="s">
        <v>10</v>
      </c>
      <c r="M7" s="73" t="s">
        <v>11</v>
      </c>
      <c r="N7" s="15"/>
      <c r="O7" s="16"/>
    </row>
    <row r="8" spans="1:15" s="17" customFormat="1" ht="23.25" customHeight="1">
      <c r="A8" s="73"/>
      <c r="B8" s="73"/>
      <c r="C8" s="74"/>
      <c r="D8" s="18">
        <v>1</v>
      </c>
      <c r="E8" s="14">
        <v>2</v>
      </c>
      <c r="F8" s="14">
        <v>3</v>
      </c>
      <c r="G8" s="14">
        <v>4</v>
      </c>
      <c r="H8" s="14">
        <v>5</v>
      </c>
      <c r="I8" s="14">
        <v>6</v>
      </c>
      <c r="J8" s="19" t="s">
        <v>12</v>
      </c>
      <c r="K8" s="71"/>
      <c r="L8" s="72"/>
      <c r="M8" s="73"/>
      <c r="N8" s="20">
        <f aca="true" t="shared" si="0" ref="N8:N33">MIN(B8:G8)</f>
        <v>1</v>
      </c>
      <c r="O8" s="16"/>
    </row>
    <row r="9" spans="1:17" s="17" customFormat="1" ht="16.5" customHeight="1">
      <c r="A9" s="125">
        <v>1</v>
      </c>
      <c r="B9" s="126" t="s">
        <v>25</v>
      </c>
      <c r="C9" s="127">
        <v>5</v>
      </c>
      <c r="D9" s="128">
        <v>260</v>
      </c>
      <c r="E9" s="128">
        <v>184</v>
      </c>
      <c r="F9" s="128">
        <v>243</v>
      </c>
      <c r="G9" s="128">
        <v>153</v>
      </c>
      <c r="H9" s="128">
        <v>226</v>
      </c>
      <c r="I9" s="128">
        <v>181</v>
      </c>
      <c r="J9" s="129"/>
      <c r="K9" s="130">
        <f aca="true" t="shared" si="1" ref="K9:K33">IF(J9&gt;0,(SUM(D9:J9)-MIN(D9:J9)),SUM(D9:I9))</f>
        <v>1247</v>
      </c>
      <c r="L9" s="131">
        <f aca="true" t="shared" si="2" ref="L9:L33">K9+C9*(IF(J9&gt;0,6,COUNTIF(D9:I9,"&gt;0")))</f>
        <v>1277</v>
      </c>
      <c r="M9" s="132">
        <f aca="true" t="shared" si="3" ref="M9:M33">IF(L9&gt;0,L9/COUNTA(D9:I9),0)</f>
        <v>212.83333333333334</v>
      </c>
      <c r="N9" s="20">
        <f t="shared" si="0"/>
        <v>5</v>
      </c>
      <c r="O9" s="16"/>
      <c r="Q9" s="17">
        <f aca="true" t="shared" si="4" ref="Q9:Q33">MAX(D9:I9)</f>
        <v>260</v>
      </c>
    </row>
    <row r="10" spans="1:17" s="17" customFormat="1" ht="16.5" customHeight="1">
      <c r="A10" s="125">
        <v>2</v>
      </c>
      <c r="B10" s="126" t="s">
        <v>14</v>
      </c>
      <c r="C10" s="127">
        <v>5</v>
      </c>
      <c r="D10" s="133">
        <v>188</v>
      </c>
      <c r="E10" s="133">
        <v>194</v>
      </c>
      <c r="F10" s="133">
        <v>205</v>
      </c>
      <c r="G10" s="133">
        <v>197</v>
      </c>
      <c r="H10" s="133">
        <v>213</v>
      </c>
      <c r="I10" s="133">
        <v>219</v>
      </c>
      <c r="J10" s="129"/>
      <c r="K10" s="130">
        <f t="shared" si="1"/>
        <v>1216</v>
      </c>
      <c r="L10" s="131">
        <f t="shared" si="2"/>
        <v>1246</v>
      </c>
      <c r="M10" s="132">
        <f t="shared" si="3"/>
        <v>207.66666666666666</v>
      </c>
      <c r="N10" s="20">
        <f t="shared" si="0"/>
        <v>5</v>
      </c>
      <c r="O10" s="16"/>
      <c r="Q10" s="17">
        <f t="shared" si="4"/>
        <v>219</v>
      </c>
    </row>
    <row r="11" spans="1:17" s="17" customFormat="1" ht="16.5" customHeight="1">
      <c r="A11" s="125">
        <v>3</v>
      </c>
      <c r="B11" s="134" t="s">
        <v>27</v>
      </c>
      <c r="C11" s="127">
        <v>5</v>
      </c>
      <c r="D11" s="128">
        <v>138</v>
      </c>
      <c r="E11" s="128">
        <v>158</v>
      </c>
      <c r="F11" s="128">
        <v>200</v>
      </c>
      <c r="G11" s="128">
        <v>203</v>
      </c>
      <c r="H11" s="128">
        <v>224</v>
      </c>
      <c r="I11" s="128">
        <v>197</v>
      </c>
      <c r="J11" s="129">
        <v>195</v>
      </c>
      <c r="K11" s="130">
        <f t="shared" si="1"/>
        <v>1177</v>
      </c>
      <c r="L11" s="131">
        <f t="shared" si="2"/>
        <v>1207</v>
      </c>
      <c r="M11" s="132">
        <f t="shared" si="3"/>
        <v>201.16666666666666</v>
      </c>
      <c r="N11" s="20">
        <f t="shared" si="0"/>
        <v>5</v>
      </c>
      <c r="O11" s="16"/>
      <c r="Q11" s="17">
        <f t="shared" si="4"/>
        <v>224</v>
      </c>
    </row>
    <row r="12" spans="1:17" s="17" customFormat="1" ht="16.5" customHeight="1">
      <c r="A12" s="125">
        <v>4</v>
      </c>
      <c r="B12" s="126" t="s">
        <v>33</v>
      </c>
      <c r="C12" s="127"/>
      <c r="D12" s="128">
        <v>222</v>
      </c>
      <c r="E12" s="128">
        <v>175</v>
      </c>
      <c r="F12" s="128">
        <v>234</v>
      </c>
      <c r="G12" s="128">
        <v>161</v>
      </c>
      <c r="H12" s="128">
        <v>193</v>
      </c>
      <c r="I12" s="128">
        <v>218</v>
      </c>
      <c r="J12" s="129"/>
      <c r="K12" s="130">
        <f t="shared" si="1"/>
        <v>1203</v>
      </c>
      <c r="L12" s="131">
        <f t="shared" si="2"/>
        <v>1203</v>
      </c>
      <c r="M12" s="132">
        <f t="shared" si="3"/>
        <v>200.5</v>
      </c>
      <c r="N12" s="20">
        <f t="shared" si="0"/>
        <v>161</v>
      </c>
      <c r="O12" s="16"/>
      <c r="Q12" s="17">
        <f t="shared" si="4"/>
        <v>234</v>
      </c>
    </row>
    <row r="13" spans="1:17" s="17" customFormat="1" ht="16.5" customHeight="1">
      <c r="A13" s="125">
        <v>5</v>
      </c>
      <c r="B13" s="126" t="s">
        <v>45</v>
      </c>
      <c r="C13" s="127">
        <v>8</v>
      </c>
      <c r="D13" s="133">
        <v>187</v>
      </c>
      <c r="E13" s="133">
        <v>223</v>
      </c>
      <c r="F13" s="133">
        <v>186</v>
      </c>
      <c r="G13" s="133">
        <v>147</v>
      </c>
      <c r="H13" s="133">
        <v>190</v>
      </c>
      <c r="I13" s="133">
        <v>189</v>
      </c>
      <c r="J13" s="129">
        <v>171</v>
      </c>
      <c r="K13" s="130">
        <f t="shared" si="1"/>
        <v>1146</v>
      </c>
      <c r="L13" s="131">
        <f t="shared" si="2"/>
        <v>1194</v>
      </c>
      <c r="M13" s="132">
        <f t="shared" si="3"/>
        <v>199</v>
      </c>
      <c r="N13" s="20">
        <f t="shared" si="0"/>
        <v>8</v>
      </c>
      <c r="O13" s="16"/>
      <c r="Q13" s="17">
        <f t="shared" si="4"/>
        <v>223</v>
      </c>
    </row>
    <row r="14" spans="1:17" s="17" customFormat="1" ht="16.5" customHeight="1">
      <c r="A14" s="125">
        <v>6</v>
      </c>
      <c r="B14" s="126" t="s">
        <v>23</v>
      </c>
      <c r="C14" s="127"/>
      <c r="D14" s="135">
        <v>173</v>
      </c>
      <c r="E14" s="135">
        <v>227</v>
      </c>
      <c r="F14" s="135">
        <v>225</v>
      </c>
      <c r="G14" s="135">
        <v>191</v>
      </c>
      <c r="H14" s="135">
        <v>187</v>
      </c>
      <c r="I14" s="135">
        <v>189</v>
      </c>
      <c r="J14" s="129"/>
      <c r="K14" s="130">
        <f t="shared" si="1"/>
        <v>1192</v>
      </c>
      <c r="L14" s="131">
        <f t="shared" si="2"/>
        <v>1192</v>
      </c>
      <c r="M14" s="132">
        <f t="shared" si="3"/>
        <v>198.66666666666666</v>
      </c>
      <c r="N14" s="20">
        <f t="shared" si="0"/>
        <v>173</v>
      </c>
      <c r="O14" s="16"/>
      <c r="Q14" s="17">
        <f t="shared" si="4"/>
        <v>227</v>
      </c>
    </row>
    <row r="15" spans="1:17" s="17" customFormat="1" ht="16.5" customHeight="1">
      <c r="A15" s="125">
        <v>7</v>
      </c>
      <c r="B15" s="126" t="s">
        <v>17</v>
      </c>
      <c r="C15" s="127"/>
      <c r="D15" s="135">
        <v>171</v>
      </c>
      <c r="E15" s="135">
        <v>218</v>
      </c>
      <c r="F15" s="135">
        <v>186</v>
      </c>
      <c r="G15" s="135">
        <v>184</v>
      </c>
      <c r="H15" s="135">
        <v>169</v>
      </c>
      <c r="I15" s="135">
        <v>198</v>
      </c>
      <c r="J15" s="129">
        <v>224</v>
      </c>
      <c r="K15" s="130">
        <f t="shared" si="1"/>
        <v>1181</v>
      </c>
      <c r="L15" s="131">
        <f t="shared" si="2"/>
        <v>1181</v>
      </c>
      <c r="M15" s="132">
        <f t="shared" si="3"/>
        <v>196.83333333333334</v>
      </c>
      <c r="N15" s="20">
        <f t="shared" si="0"/>
        <v>171</v>
      </c>
      <c r="O15" s="16"/>
      <c r="Q15" s="17">
        <f t="shared" si="4"/>
        <v>218</v>
      </c>
    </row>
    <row r="16" spans="1:17" s="17" customFormat="1" ht="16.5" customHeight="1">
      <c r="A16" s="125">
        <v>8</v>
      </c>
      <c r="B16" s="126" t="s">
        <v>19</v>
      </c>
      <c r="C16" s="127">
        <v>15</v>
      </c>
      <c r="D16" s="135">
        <v>153</v>
      </c>
      <c r="E16" s="135">
        <v>199</v>
      </c>
      <c r="F16" s="135">
        <v>179</v>
      </c>
      <c r="G16" s="135">
        <v>200</v>
      </c>
      <c r="H16" s="135">
        <v>177</v>
      </c>
      <c r="I16" s="135">
        <v>150</v>
      </c>
      <c r="J16" s="129">
        <v>183</v>
      </c>
      <c r="K16" s="130">
        <f t="shared" si="1"/>
        <v>1091</v>
      </c>
      <c r="L16" s="131">
        <f t="shared" si="2"/>
        <v>1181</v>
      </c>
      <c r="M16" s="132">
        <f t="shared" si="3"/>
        <v>196.83333333333334</v>
      </c>
      <c r="N16" s="20">
        <f t="shared" si="0"/>
        <v>15</v>
      </c>
      <c r="O16" s="16"/>
      <c r="Q16" s="17">
        <f t="shared" si="4"/>
        <v>200</v>
      </c>
    </row>
    <row r="17" spans="1:17" s="17" customFormat="1" ht="16.5" customHeight="1">
      <c r="A17" s="125">
        <v>9</v>
      </c>
      <c r="B17" s="126" t="s">
        <v>31</v>
      </c>
      <c r="C17" s="127"/>
      <c r="D17" s="128">
        <v>173</v>
      </c>
      <c r="E17" s="128">
        <v>169</v>
      </c>
      <c r="F17" s="128">
        <v>211</v>
      </c>
      <c r="G17" s="128">
        <v>213</v>
      </c>
      <c r="H17" s="128">
        <v>214</v>
      </c>
      <c r="I17" s="128">
        <v>192</v>
      </c>
      <c r="J17" s="129"/>
      <c r="K17" s="130">
        <f t="shared" si="1"/>
        <v>1172</v>
      </c>
      <c r="L17" s="131">
        <f t="shared" si="2"/>
        <v>1172</v>
      </c>
      <c r="M17" s="132">
        <f t="shared" si="3"/>
        <v>195.33333333333334</v>
      </c>
      <c r="N17" s="20">
        <f t="shared" si="0"/>
        <v>169</v>
      </c>
      <c r="O17" s="16"/>
      <c r="Q17" s="17">
        <f t="shared" si="4"/>
        <v>214</v>
      </c>
    </row>
    <row r="18" spans="1:17" s="17" customFormat="1" ht="16.5" customHeight="1">
      <c r="A18" s="125">
        <v>10</v>
      </c>
      <c r="B18" s="126" t="s">
        <v>20</v>
      </c>
      <c r="C18" s="127">
        <v>8</v>
      </c>
      <c r="D18" s="135">
        <v>142</v>
      </c>
      <c r="E18" s="135">
        <v>174</v>
      </c>
      <c r="F18" s="135">
        <v>212</v>
      </c>
      <c r="G18" s="135">
        <v>195</v>
      </c>
      <c r="H18" s="135">
        <v>193</v>
      </c>
      <c r="I18" s="135">
        <v>155</v>
      </c>
      <c r="J18" s="129">
        <v>173</v>
      </c>
      <c r="K18" s="130">
        <f t="shared" si="1"/>
        <v>1102</v>
      </c>
      <c r="L18" s="131">
        <f t="shared" si="2"/>
        <v>1150</v>
      </c>
      <c r="M18" s="132">
        <f t="shared" si="3"/>
        <v>191.66666666666666</v>
      </c>
      <c r="N18" s="20">
        <f t="shared" si="0"/>
        <v>8</v>
      </c>
      <c r="O18" s="16"/>
      <c r="Q18" s="17">
        <f t="shared" si="4"/>
        <v>212</v>
      </c>
    </row>
    <row r="19" spans="1:17" s="17" customFormat="1" ht="16.5" customHeight="1">
      <c r="A19" s="125">
        <v>11</v>
      </c>
      <c r="B19" s="126" t="s">
        <v>30</v>
      </c>
      <c r="C19" s="136">
        <v>8</v>
      </c>
      <c r="D19" s="128">
        <v>142</v>
      </c>
      <c r="E19" s="128">
        <v>217</v>
      </c>
      <c r="F19" s="128">
        <v>177</v>
      </c>
      <c r="G19" s="128">
        <v>152</v>
      </c>
      <c r="H19" s="128">
        <v>151</v>
      </c>
      <c r="I19" s="128">
        <v>198</v>
      </c>
      <c r="J19" s="129">
        <v>174</v>
      </c>
      <c r="K19" s="130">
        <f t="shared" si="1"/>
        <v>1069</v>
      </c>
      <c r="L19" s="131">
        <f t="shared" si="2"/>
        <v>1117</v>
      </c>
      <c r="M19" s="132">
        <f t="shared" si="3"/>
        <v>186.16666666666666</v>
      </c>
      <c r="N19" s="20">
        <f t="shared" si="0"/>
        <v>8</v>
      </c>
      <c r="O19" s="16"/>
      <c r="Q19" s="17">
        <f t="shared" si="4"/>
        <v>217</v>
      </c>
    </row>
    <row r="20" spans="1:17" s="17" customFormat="1" ht="16.5" customHeight="1">
      <c r="A20" s="125">
        <v>12</v>
      </c>
      <c r="B20" s="126" t="s">
        <v>16</v>
      </c>
      <c r="C20" s="137">
        <v>8</v>
      </c>
      <c r="D20" s="128">
        <v>202</v>
      </c>
      <c r="E20" s="128">
        <v>123</v>
      </c>
      <c r="F20" s="128">
        <v>154</v>
      </c>
      <c r="G20" s="128">
        <v>159</v>
      </c>
      <c r="H20" s="128">
        <v>170</v>
      </c>
      <c r="I20" s="128">
        <v>160</v>
      </c>
      <c r="J20" s="129">
        <v>205</v>
      </c>
      <c r="K20" s="130">
        <f t="shared" si="1"/>
        <v>1050</v>
      </c>
      <c r="L20" s="131">
        <f t="shared" si="2"/>
        <v>1098</v>
      </c>
      <c r="M20" s="132">
        <f t="shared" si="3"/>
        <v>183</v>
      </c>
      <c r="N20" s="20">
        <f t="shared" si="0"/>
        <v>8</v>
      </c>
      <c r="O20" s="16"/>
      <c r="Q20" s="17">
        <f t="shared" si="4"/>
        <v>202</v>
      </c>
    </row>
    <row r="21" spans="1:17" s="17" customFormat="1" ht="16.5" customHeight="1">
      <c r="A21" s="125">
        <v>13</v>
      </c>
      <c r="B21" s="126" t="s">
        <v>24</v>
      </c>
      <c r="C21" s="137"/>
      <c r="D21" s="128">
        <v>169</v>
      </c>
      <c r="E21" s="128">
        <v>183</v>
      </c>
      <c r="F21" s="128">
        <v>223</v>
      </c>
      <c r="G21" s="128">
        <v>169</v>
      </c>
      <c r="H21" s="128">
        <v>143</v>
      </c>
      <c r="I21" s="128">
        <v>165</v>
      </c>
      <c r="J21" s="129">
        <v>185</v>
      </c>
      <c r="K21" s="130">
        <f t="shared" si="1"/>
        <v>1094</v>
      </c>
      <c r="L21" s="131">
        <f t="shared" si="2"/>
        <v>1094</v>
      </c>
      <c r="M21" s="132">
        <f t="shared" si="3"/>
        <v>182.33333333333334</v>
      </c>
      <c r="N21" s="20">
        <f t="shared" si="0"/>
        <v>169</v>
      </c>
      <c r="O21" s="16"/>
      <c r="Q21" s="17">
        <f t="shared" si="4"/>
        <v>223</v>
      </c>
    </row>
    <row r="22" spans="1:20" s="17" customFormat="1" ht="16.5" customHeight="1">
      <c r="A22" s="125">
        <v>14</v>
      </c>
      <c r="B22" s="126" t="s">
        <v>28</v>
      </c>
      <c r="C22" s="127"/>
      <c r="D22" s="128">
        <v>156</v>
      </c>
      <c r="E22" s="128">
        <v>177</v>
      </c>
      <c r="F22" s="128">
        <v>179</v>
      </c>
      <c r="G22" s="128">
        <v>198</v>
      </c>
      <c r="H22" s="128">
        <v>150</v>
      </c>
      <c r="I22" s="128">
        <v>158</v>
      </c>
      <c r="J22" s="129">
        <v>225</v>
      </c>
      <c r="K22" s="130">
        <f t="shared" si="1"/>
        <v>1093</v>
      </c>
      <c r="L22" s="131">
        <f t="shared" si="2"/>
        <v>1093</v>
      </c>
      <c r="M22" s="132">
        <f t="shared" si="3"/>
        <v>182.16666666666666</v>
      </c>
      <c r="N22" s="20">
        <f t="shared" si="0"/>
        <v>156</v>
      </c>
      <c r="O22" s="16"/>
      <c r="P22" s="16"/>
      <c r="Q22" s="17">
        <f t="shared" si="4"/>
        <v>198</v>
      </c>
      <c r="R22" s="16"/>
      <c r="S22" s="16"/>
      <c r="T22" s="16"/>
    </row>
    <row r="23" spans="1:20" s="17" customFormat="1" ht="16.5" customHeight="1">
      <c r="A23" s="125">
        <v>15</v>
      </c>
      <c r="B23" s="126" t="s">
        <v>21</v>
      </c>
      <c r="C23" s="127"/>
      <c r="D23" s="128">
        <v>170</v>
      </c>
      <c r="E23" s="128">
        <v>176</v>
      </c>
      <c r="F23" s="128">
        <v>160</v>
      </c>
      <c r="G23" s="128">
        <v>211</v>
      </c>
      <c r="H23" s="128">
        <v>156</v>
      </c>
      <c r="I23" s="128">
        <v>169</v>
      </c>
      <c r="J23" s="129">
        <v>167</v>
      </c>
      <c r="K23" s="130">
        <f t="shared" si="1"/>
        <v>1053</v>
      </c>
      <c r="L23" s="131">
        <f t="shared" si="2"/>
        <v>1053</v>
      </c>
      <c r="M23" s="132">
        <f t="shared" si="3"/>
        <v>175.5</v>
      </c>
      <c r="N23" s="20">
        <f t="shared" si="0"/>
        <v>160</v>
      </c>
      <c r="O23" s="16"/>
      <c r="P23" s="16"/>
      <c r="Q23" s="17">
        <f t="shared" si="4"/>
        <v>211</v>
      </c>
      <c r="R23" s="16"/>
      <c r="S23" s="16"/>
      <c r="T23" s="16"/>
    </row>
    <row r="24" spans="1:20" s="17" customFormat="1" ht="16.5" customHeight="1">
      <c r="A24" s="125">
        <v>16</v>
      </c>
      <c r="B24" s="138" t="s">
        <v>22</v>
      </c>
      <c r="C24" s="127"/>
      <c r="D24" s="128">
        <v>137</v>
      </c>
      <c r="E24" s="128">
        <v>165</v>
      </c>
      <c r="F24" s="128">
        <v>223</v>
      </c>
      <c r="G24" s="128">
        <v>130</v>
      </c>
      <c r="H24" s="128">
        <v>160</v>
      </c>
      <c r="I24" s="128">
        <v>206</v>
      </c>
      <c r="J24" s="129">
        <v>157</v>
      </c>
      <c r="K24" s="130">
        <f t="shared" si="1"/>
        <v>1048</v>
      </c>
      <c r="L24" s="131">
        <f t="shared" si="2"/>
        <v>1048</v>
      </c>
      <c r="M24" s="132">
        <f t="shared" si="3"/>
        <v>174.66666666666666</v>
      </c>
      <c r="N24" s="20">
        <f t="shared" si="0"/>
        <v>130</v>
      </c>
      <c r="O24" s="16"/>
      <c r="P24" s="16"/>
      <c r="Q24" s="17">
        <f t="shared" si="4"/>
        <v>223</v>
      </c>
      <c r="R24" s="16"/>
      <c r="S24" s="16"/>
      <c r="T24" s="16"/>
    </row>
    <row r="25" spans="1:20" s="17" customFormat="1" ht="16.5" customHeight="1">
      <c r="A25" s="14">
        <v>17</v>
      </c>
      <c r="B25" s="70" t="s">
        <v>15</v>
      </c>
      <c r="C25" s="22"/>
      <c r="D25" s="29">
        <v>197</v>
      </c>
      <c r="E25" s="29">
        <v>174</v>
      </c>
      <c r="F25" s="29">
        <v>161</v>
      </c>
      <c r="G25" s="29">
        <v>152</v>
      </c>
      <c r="H25" s="29">
        <v>188</v>
      </c>
      <c r="I25" s="29">
        <v>167</v>
      </c>
      <c r="J25" s="24">
        <v>160</v>
      </c>
      <c r="K25" s="25">
        <f t="shared" si="1"/>
        <v>1047</v>
      </c>
      <c r="L25" s="26">
        <f t="shared" si="2"/>
        <v>1047</v>
      </c>
      <c r="M25" s="27">
        <f t="shared" si="3"/>
        <v>174.5</v>
      </c>
      <c r="N25" s="20">
        <f t="shared" si="0"/>
        <v>152</v>
      </c>
      <c r="O25" s="16"/>
      <c r="P25" s="16"/>
      <c r="Q25" s="17">
        <f t="shared" si="4"/>
        <v>197</v>
      </c>
      <c r="R25" s="16"/>
      <c r="S25" s="16"/>
      <c r="T25" s="16"/>
    </row>
    <row r="26" spans="1:20" s="17" customFormat="1" ht="16.5" customHeight="1">
      <c r="A26" s="14">
        <v>18</v>
      </c>
      <c r="B26" s="21" t="s">
        <v>26</v>
      </c>
      <c r="C26" s="22">
        <v>5</v>
      </c>
      <c r="D26" s="29">
        <v>145</v>
      </c>
      <c r="E26" s="29">
        <v>182</v>
      </c>
      <c r="F26" s="29">
        <v>191</v>
      </c>
      <c r="G26" s="29">
        <v>160</v>
      </c>
      <c r="H26" s="29">
        <v>162</v>
      </c>
      <c r="I26" s="29">
        <v>158</v>
      </c>
      <c r="J26" s="24"/>
      <c r="K26" s="25">
        <f t="shared" si="1"/>
        <v>998</v>
      </c>
      <c r="L26" s="26">
        <f t="shared" si="2"/>
        <v>1028</v>
      </c>
      <c r="M26" s="27">
        <f t="shared" si="3"/>
        <v>171.33333333333334</v>
      </c>
      <c r="N26" s="20">
        <f t="shared" si="0"/>
        <v>5</v>
      </c>
      <c r="O26" s="16"/>
      <c r="P26" s="16"/>
      <c r="Q26" s="17">
        <f t="shared" si="4"/>
        <v>191</v>
      </c>
      <c r="R26" s="16"/>
      <c r="S26" s="16"/>
      <c r="T26" s="16"/>
    </row>
    <row r="27" spans="1:20" s="17" customFormat="1" ht="16.5" customHeight="1">
      <c r="A27" s="14">
        <v>19</v>
      </c>
      <c r="B27" s="21" t="s">
        <v>47</v>
      </c>
      <c r="C27" s="22"/>
      <c r="D27" s="29">
        <v>144</v>
      </c>
      <c r="E27" s="29">
        <v>168</v>
      </c>
      <c r="F27" s="29">
        <v>167</v>
      </c>
      <c r="G27" s="29">
        <v>147</v>
      </c>
      <c r="H27" s="29">
        <v>188</v>
      </c>
      <c r="I27" s="29">
        <v>156</v>
      </c>
      <c r="J27" s="24">
        <v>163</v>
      </c>
      <c r="K27" s="25">
        <f t="shared" si="1"/>
        <v>989</v>
      </c>
      <c r="L27" s="26">
        <f t="shared" si="2"/>
        <v>989</v>
      </c>
      <c r="M27" s="27">
        <f t="shared" si="3"/>
        <v>164.83333333333334</v>
      </c>
      <c r="N27" s="20">
        <f t="shared" si="0"/>
        <v>144</v>
      </c>
      <c r="O27" s="16"/>
      <c r="P27" s="16"/>
      <c r="Q27" s="17">
        <f t="shared" si="4"/>
        <v>188</v>
      </c>
      <c r="R27" s="16"/>
      <c r="S27" s="16"/>
      <c r="T27" s="16"/>
    </row>
    <row r="28" spans="1:20" s="17" customFormat="1" ht="16.5" customHeight="1">
      <c r="A28" s="14">
        <v>20</v>
      </c>
      <c r="B28" s="28" t="s">
        <v>46</v>
      </c>
      <c r="C28" s="22">
        <v>5</v>
      </c>
      <c r="D28" s="23">
        <v>149</v>
      </c>
      <c r="E28" s="23">
        <v>184</v>
      </c>
      <c r="F28" s="23">
        <v>149</v>
      </c>
      <c r="G28" s="23">
        <v>147</v>
      </c>
      <c r="H28" s="23">
        <v>121</v>
      </c>
      <c r="I28" s="23">
        <v>153</v>
      </c>
      <c r="J28" s="24">
        <v>160</v>
      </c>
      <c r="K28" s="25">
        <f t="shared" si="1"/>
        <v>942</v>
      </c>
      <c r="L28" s="26">
        <f t="shared" si="2"/>
        <v>972</v>
      </c>
      <c r="M28" s="27">
        <f t="shared" si="3"/>
        <v>162</v>
      </c>
      <c r="N28" s="20">
        <f t="shared" si="0"/>
        <v>5</v>
      </c>
      <c r="O28" s="16"/>
      <c r="P28" s="16"/>
      <c r="Q28" s="17">
        <f t="shared" si="4"/>
        <v>184</v>
      </c>
      <c r="R28" s="16"/>
      <c r="S28" s="16"/>
      <c r="T28" s="16"/>
    </row>
    <row r="29" spans="1:20" s="17" customFormat="1" ht="16.5" customHeight="1">
      <c r="A29" s="14">
        <v>21</v>
      </c>
      <c r="B29" s="21" t="s">
        <v>29</v>
      </c>
      <c r="C29" s="30">
        <v>5</v>
      </c>
      <c r="D29" s="29">
        <v>137</v>
      </c>
      <c r="E29" s="29">
        <v>132</v>
      </c>
      <c r="F29" s="29">
        <v>159</v>
      </c>
      <c r="G29" s="29">
        <v>137</v>
      </c>
      <c r="H29" s="29">
        <v>150</v>
      </c>
      <c r="I29" s="29">
        <v>215</v>
      </c>
      <c r="J29" s="24"/>
      <c r="K29" s="25">
        <f t="shared" si="1"/>
        <v>930</v>
      </c>
      <c r="L29" s="26">
        <f t="shared" si="2"/>
        <v>960</v>
      </c>
      <c r="M29" s="27">
        <f t="shared" si="3"/>
        <v>160</v>
      </c>
      <c r="N29" s="20">
        <f t="shared" si="0"/>
        <v>5</v>
      </c>
      <c r="O29" s="16"/>
      <c r="P29" s="16"/>
      <c r="Q29" s="17">
        <f t="shared" si="4"/>
        <v>215</v>
      </c>
      <c r="R29" s="16"/>
      <c r="S29" s="16"/>
      <c r="T29" s="16"/>
    </row>
    <row r="30" spans="1:20" s="17" customFormat="1" ht="16.5" customHeight="1">
      <c r="A30" s="14">
        <v>22</v>
      </c>
      <c r="B30" s="21" t="s">
        <v>32</v>
      </c>
      <c r="C30" s="22">
        <v>10</v>
      </c>
      <c r="D30" s="23">
        <v>164</v>
      </c>
      <c r="E30" s="23">
        <v>132</v>
      </c>
      <c r="F30" s="23">
        <v>136</v>
      </c>
      <c r="G30" s="23">
        <v>118</v>
      </c>
      <c r="H30" s="23">
        <v>145</v>
      </c>
      <c r="I30" s="23">
        <v>163</v>
      </c>
      <c r="J30" s="24"/>
      <c r="K30" s="25">
        <f t="shared" si="1"/>
        <v>858</v>
      </c>
      <c r="L30" s="26">
        <f t="shared" si="2"/>
        <v>918</v>
      </c>
      <c r="M30" s="27">
        <f t="shared" si="3"/>
        <v>153</v>
      </c>
      <c r="N30" s="20">
        <f t="shared" si="0"/>
        <v>10</v>
      </c>
      <c r="O30" s="16"/>
      <c r="P30" s="16"/>
      <c r="Q30" s="17">
        <f t="shared" si="4"/>
        <v>164</v>
      </c>
      <c r="R30" s="16"/>
      <c r="S30" s="16"/>
      <c r="T30" s="16"/>
    </row>
    <row r="31" spans="1:20" s="17" customFormat="1" ht="16.5" customHeight="1">
      <c r="A31" s="14">
        <v>23</v>
      </c>
      <c r="B31" s="21" t="s">
        <v>13</v>
      </c>
      <c r="C31" s="22"/>
      <c r="D31" s="23">
        <v>149</v>
      </c>
      <c r="E31" s="23">
        <v>153</v>
      </c>
      <c r="F31" s="23">
        <v>147</v>
      </c>
      <c r="G31" s="23">
        <v>147</v>
      </c>
      <c r="H31" s="23">
        <v>151</v>
      </c>
      <c r="I31" s="23">
        <v>119</v>
      </c>
      <c r="J31" s="24"/>
      <c r="K31" s="25">
        <f t="shared" si="1"/>
        <v>866</v>
      </c>
      <c r="L31" s="26">
        <f t="shared" si="2"/>
        <v>866</v>
      </c>
      <c r="M31" s="27">
        <f t="shared" si="3"/>
        <v>144.33333333333334</v>
      </c>
      <c r="N31" s="20">
        <f t="shared" si="0"/>
        <v>147</v>
      </c>
      <c r="O31" s="16"/>
      <c r="P31" s="16"/>
      <c r="Q31" s="17">
        <f t="shared" si="4"/>
        <v>153</v>
      </c>
      <c r="R31" s="16"/>
      <c r="S31" s="16"/>
      <c r="T31" s="16"/>
    </row>
    <row r="32" spans="1:20" s="17" customFormat="1" ht="16.5" customHeight="1">
      <c r="A32" s="14">
        <v>24</v>
      </c>
      <c r="B32" s="21" t="s">
        <v>18</v>
      </c>
      <c r="C32" s="22"/>
      <c r="D32" s="29">
        <v>153</v>
      </c>
      <c r="E32" s="29">
        <v>118</v>
      </c>
      <c r="F32" s="29">
        <v>117</v>
      </c>
      <c r="G32" s="29">
        <v>156</v>
      </c>
      <c r="H32" s="29">
        <v>155</v>
      </c>
      <c r="I32" s="29">
        <v>166</v>
      </c>
      <c r="J32" s="24"/>
      <c r="K32" s="25">
        <f t="shared" si="1"/>
        <v>865</v>
      </c>
      <c r="L32" s="26">
        <f t="shared" si="2"/>
        <v>865</v>
      </c>
      <c r="M32" s="27">
        <f t="shared" si="3"/>
        <v>144.16666666666666</v>
      </c>
      <c r="N32" s="20">
        <f t="shared" si="0"/>
        <v>117</v>
      </c>
      <c r="O32" s="16"/>
      <c r="P32" s="16"/>
      <c r="Q32" s="17">
        <f t="shared" si="4"/>
        <v>166</v>
      </c>
      <c r="R32" s="16"/>
      <c r="S32" s="16"/>
      <c r="T32" s="16"/>
    </row>
    <row r="33" spans="1:20" s="17" customFormat="1" ht="16.5" customHeight="1">
      <c r="A33" s="14">
        <v>25</v>
      </c>
      <c r="B33" s="21"/>
      <c r="C33" s="22"/>
      <c r="D33" s="23"/>
      <c r="E33" s="23"/>
      <c r="F33" s="23"/>
      <c r="G33" s="23"/>
      <c r="H33" s="23"/>
      <c r="I33" s="23"/>
      <c r="J33" s="24"/>
      <c r="K33" s="25">
        <f t="shared" si="1"/>
        <v>0</v>
      </c>
      <c r="L33" s="26">
        <f t="shared" si="2"/>
        <v>0</v>
      </c>
      <c r="M33" s="27">
        <f t="shared" si="3"/>
        <v>0</v>
      </c>
      <c r="N33" s="20">
        <f t="shared" si="0"/>
        <v>0</v>
      </c>
      <c r="O33" s="16"/>
      <c r="P33" s="16"/>
      <c r="Q33" s="17">
        <f t="shared" si="4"/>
        <v>0</v>
      </c>
      <c r="R33" s="16"/>
      <c r="S33" s="16"/>
      <c r="T33" s="16"/>
    </row>
    <row r="36" ht="12.75">
      <c r="B36" s="31"/>
    </row>
    <row r="37" ht="12.75">
      <c r="B37" s="31"/>
    </row>
    <row r="38" ht="12.75">
      <c r="B38" s="31"/>
    </row>
    <row r="39" ht="12.75">
      <c r="B39" s="31"/>
    </row>
    <row r="40" ht="12.75">
      <c r="B40" s="31"/>
    </row>
    <row r="41" ht="12.75">
      <c r="B41" s="31"/>
    </row>
    <row r="42" ht="12.75">
      <c r="B42" s="31"/>
    </row>
  </sheetData>
  <sheetProtection selectLockedCells="1" selectUnlockedCells="1"/>
  <mergeCells count="7">
    <mergeCell ref="K7:K8"/>
    <mergeCell ref="L7:L8"/>
    <mergeCell ref="M7:M8"/>
    <mergeCell ref="A7:A8"/>
    <mergeCell ref="B7:B8"/>
    <mergeCell ref="C7:C8"/>
    <mergeCell ref="D7:J7"/>
  </mergeCells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70"/>
  <drawing r:id="rId3"/>
  <legacyDrawing r:id="rId2"/>
  <oleObjects>
    <oleObject progId="Рисунок Microsoft Word" shapeId="9694910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Y39"/>
  <sheetViews>
    <sheetView zoomScalePageLayoutView="0" workbookViewId="0" topLeftCell="A7">
      <selection activeCell="O38" sqref="O38"/>
    </sheetView>
  </sheetViews>
  <sheetFormatPr defaultColWidth="11.57421875" defaultRowHeight="12.75"/>
  <cols>
    <col min="1" max="1" width="5.28125" style="0" customWidth="1"/>
    <col min="2" max="2" width="31.7109375" style="0" customWidth="1"/>
    <col min="3" max="3" width="9.140625" style="0" customWidth="1"/>
    <col min="4" max="4" width="10.8515625" style="0" customWidth="1"/>
    <col min="5" max="5" width="11.57421875" style="0" customWidth="1"/>
    <col min="6" max="6" width="0" style="0" hidden="1" customWidth="1"/>
    <col min="7" max="7" width="9.140625" style="0" customWidth="1"/>
    <col min="8" max="8" width="13.7109375" style="0" customWidth="1"/>
    <col min="9" max="9" width="12.7109375" style="0" customWidth="1"/>
    <col min="10" max="10" width="8.28125" style="0" customWidth="1"/>
    <col min="11" max="12" width="7.140625" style="0" customWidth="1"/>
    <col min="13" max="13" width="7.00390625" style="0" customWidth="1"/>
    <col min="14" max="14" width="5.140625" style="0" customWidth="1"/>
    <col min="15" max="15" width="7.57421875" style="0" customWidth="1"/>
    <col min="16" max="16" width="3.28125" style="0" customWidth="1"/>
    <col min="17" max="17" width="9.140625" style="0" customWidth="1"/>
    <col min="18" max="18" width="27.140625" style="0" customWidth="1"/>
    <col min="19" max="250" width="9.140625" style="0" customWidth="1"/>
  </cols>
  <sheetData>
    <row r="1" spans="6:10" ht="17.25" customHeight="1">
      <c r="F1" s="1"/>
      <c r="G1" s="1"/>
      <c r="H1" s="3" t="s">
        <v>0</v>
      </c>
      <c r="I1" s="4"/>
      <c r="J1" s="4"/>
    </row>
    <row r="2" spans="8:10" ht="15">
      <c r="H2" s="3" t="s">
        <v>1</v>
      </c>
      <c r="I2" s="4"/>
      <c r="J2" s="4"/>
    </row>
    <row r="3" ht="10.5" customHeight="1">
      <c r="I3" s="2"/>
    </row>
    <row r="4" ht="13.5" customHeight="1"/>
    <row r="5" spans="1:16" ht="24" customHeight="1">
      <c r="A5" s="32" t="s">
        <v>34</v>
      </c>
      <c r="D5" s="4"/>
      <c r="O5" s="8"/>
      <c r="P5" s="8"/>
    </row>
    <row r="6" spans="3:16" s="9" customFormat="1" ht="31.5" customHeight="1">
      <c r="C6" s="33" t="s">
        <v>35</v>
      </c>
      <c r="D6" s="34"/>
      <c r="E6" s="34"/>
      <c r="F6" s="34" t="s">
        <v>36</v>
      </c>
      <c r="G6" s="32" t="s">
        <v>37</v>
      </c>
      <c r="H6" s="32"/>
      <c r="O6" s="13"/>
      <c r="P6" s="13"/>
    </row>
    <row r="7" spans="1:25" s="38" customFormat="1" ht="12" customHeight="1">
      <c r="A7" s="80"/>
      <c r="B7" s="73" t="s">
        <v>6</v>
      </c>
      <c r="C7" s="74" t="s">
        <v>7</v>
      </c>
      <c r="D7" s="75" t="s">
        <v>8</v>
      </c>
      <c r="E7" s="75"/>
      <c r="F7" s="75"/>
      <c r="G7" s="81" t="s">
        <v>9</v>
      </c>
      <c r="H7" s="82" t="s">
        <v>10</v>
      </c>
      <c r="I7" s="78" t="s">
        <v>11</v>
      </c>
      <c r="J7" s="79" t="s">
        <v>38</v>
      </c>
      <c r="K7" s="36" t="s">
        <v>39</v>
      </c>
      <c r="L7" s="37"/>
      <c r="Q7" s="17"/>
      <c r="R7" s="17"/>
      <c r="S7" s="17"/>
      <c r="T7" s="17"/>
      <c r="U7" s="17"/>
      <c r="V7" s="17"/>
      <c r="W7" s="17"/>
      <c r="X7" s="17"/>
      <c r="Y7" s="17"/>
    </row>
    <row r="8" spans="1:25" s="38" customFormat="1" ht="12" customHeight="1">
      <c r="A8" s="80"/>
      <c r="B8" s="73"/>
      <c r="C8" s="74"/>
      <c r="D8" s="18">
        <v>1</v>
      </c>
      <c r="E8" s="14">
        <v>2</v>
      </c>
      <c r="F8" s="19" t="s">
        <v>12</v>
      </c>
      <c r="G8" s="81"/>
      <c r="H8" s="82"/>
      <c r="I8" s="78"/>
      <c r="J8" s="79"/>
      <c r="K8" s="36"/>
      <c r="L8" s="37"/>
      <c r="Q8" s="17"/>
      <c r="R8" s="17"/>
      <c r="S8" s="17"/>
      <c r="T8" s="17"/>
      <c r="U8" s="17"/>
      <c r="V8" s="17"/>
      <c r="W8" s="17"/>
      <c r="X8" s="17"/>
      <c r="Y8" s="17"/>
    </row>
    <row r="9" spans="1:12" s="17" customFormat="1" ht="12" customHeight="1">
      <c r="A9" s="35">
        <v>9</v>
      </c>
      <c r="B9" s="111" t="str">
        <f>квалификация!B17</f>
        <v>Фамин Денис</v>
      </c>
      <c r="C9" s="112"/>
      <c r="D9" s="113">
        <v>183</v>
      </c>
      <c r="E9" s="114">
        <v>207</v>
      </c>
      <c r="F9" s="115"/>
      <c r="G9" s="116">
        <f aca="true" t="shared" si="0" ref="G9:G16">IF(F9&gt;0,(SUM(D9:F9)-MIN(D9:F9)),SUM(D9:E9))</f>
        <v>390</v>
      </c>
      <c r="H9" s="117">
        <f aca="true" t="shared" si="1" ref="H9:H16">G9+C9*(IF(F9&gt;0,6,COUNTIF(D9:E9,"&gt;0")))</f>
        <v>390</v>
      </c>
      <c r="I9" s="118">
        <f aca="true" t="shared" si="2" ref="I9:I16">IF(H9&gt;0,H9/COUNTA(D9:E9),0)</f>
        <v>195</v>
      </c>
      <c r="J9" s="119">
        <v>1</v>
      </c>
      <c r="K9" s="20">
        <f>MIN(C9:D9)</f>
        <v>183</v>
      </c>
      <c r="L9" s="16"/>
    </row>
    <row r="10" spans="1:12" s="17" customFormat="1" ht="12" customHeight="1">
      <c r="A10" s="35">
        <v>14</v>
      </c>
      <c r="B10" s="111" t="str">
        <f>квалификация!B22</f>
        <v>Поляков Александр</v>
      </c>
      <c r="C10" s="120"/>
      <c r="D10" s="121">
        <v>171</v>
      </c>
      <c r="E10" s="122">
        <v>180</v>
      </c>
      <c r="F10" s="115"/>
      <c r="G10" s="116">
        <f t="shared" si="0"/>
        <v>351</v>
      </c>
      <c r="H10" s="117">
        <f t="shared" si="1"/>
        <v>351</v>
      </c>
      <c r="I10" s="118">
        <f t="shared" si="2"/>
        <v>175.5</v>
      </c>
      <c r="J10" s="119">
        <v>2</v>
      </c>
      <c r="K10" s="20">
        <f>MIN(C10:D10)</f>
        <v>171</v>
      </c>
      <c r="L10" s="16"/>
    </row>
    <row r="11" spans="1:25" s="17" customFormat="1" ht="12.75" customHeight="1">
      <c r="A11" s="35">
        <v>12</v>
      </c>
      <c r="B11" s="111" t="str">
        <f>квалификация!B20</f>
        <v>Гущин Александр</v>
      </c>
      <c r="C11" s="112">
        <v>8</v>
      </c>
      <c r="D11" s="123">
        <v>186</v>
      </c>
      <c r="E11" s="124">
        <v>143</v>
      </c>
      <c r="F11" s="115"/>
      <c r="G11" s="116">
        <f t="shared" si="0"/>
        <v>329</v>
      </c>
      <c r="H11" s="117">
        <f t="shared" si="1"/>
        <v>345</v>
      </c>
      <c r="I11" s="118">
        <f t="shared" si="2"/>
        <v>172.5</v>
      </c>
      <c r="J11" s="119">
        <v>3</v>
      </c>
      <c r="K11" s="20">
        <f>MIN(C11:D11)</f>
        <v>8</v>
      </c>
      <c r="L11" s="16"/>
      <c r="Q11"/>
      <c r="R11"/>
      <c r="S11"/>
      <c r="T11"/>
      <c r="U11"/>
      <c r="V11"/>
      <c r="W11"/>
      <c r="X11"/>
      <c r="Y11"/>
    </row>
    <row r="12" spans="1:25" s="17" customFormat="1" ht="12" customHeight="1">
      <c r="A12" s="35">
        <v>11</v>
      </c>
      <c r="B12" s="111" t="str">
        <f>квалификация!B19</f>
        <v>Криворотов Виктор</v>
      </c>
      <c r="C12" s="112">
        <v>8</v>
      </c>
      <c r="D12" s="121">
        <v>160</v>
      </c>
      <c r="E12" s="122">
        <v>167</v>
      </c>
      <c r="F12" s="115"/>
      <c r="G12" s="116">
        <f t="shared" si="0"/>
        <v>327</v>
      </c>
      <c r="H12" s="117">
        <f t="shared" si="1"/>
        <v>343</v>
      </c>
      <c r="I12" s="118">
        <f t="shared" si="2"/>
        <v>171.5</v>
      </c>
      <c r="J12" s="119">
        <v>4</v>
      </c>
      <c r="K12" s="20">
        <f>MIN(C12:D12)</f>
        <v>8</v>
      </c>
      <c r="L12" s="16"/>
      <c r="Q12"/>
      <c r="R12"/>
      <c r="S12"/>
      <c r="T12"/>
      <c r="U12"/>
      <c r="V12"/>
      <c r="W12"/>
      <c r="X12"/>
      <c r="Y12"/>
    </row>
    <row r="13" spans="1:25" s="17" customFormat="1" ht="12" customHeight="1">
      <c r="A13" s="35">
        <v>16</v>
      </c>
      <c r="B13" s="39" t="str">
        <f>квалификация!B24</f>
        <v>Лявин Андрей</v>
      </c>
      <c r="C13" s="22"/>
      <c r="D13" s="40">
        <v>192</v>
      </c>
      <c r="E13" s="41">
        <v>145</v>
      </c>
      <c r="F13" s="42"/>
      <c r="G13" s="25">
        <f t="shared" si="0"/>
        <v>337</v>
      </c>
      <c r="H13" s="26">
        <f t="shared" si="1"/>
        <v>337</v>
      </c>
      <c r="I13" s="43">
        <f t="shared" si="2"/>
        <v>168.5</v>
      </c>
      <c r="J13" s="44">
        <v>13</v>
      </c>
      <c r="K13" s="20">
        <f>MIN(C13:D13)</f>
        <v>192</v>
      </c>
      <c r="L13" s="16"/>
      <c r="Q13"/>
      <c r="R13"/>
      <c r="S13"/>
      <c r="T13"/>
      <c r="U13"/>
      <c r="V13"/>
      <c r="W13"/>
      <c r="X13"/>
      <c r="Y13"/>
    </row>
    <row r="14" spans="1:25" s="17" customFormat="1" ht="12" customHeight="1">
      <c r="A14" s="35">
        <v>10</v>
      </c>
      <c r="B14" s="39" t="str">
        <f>квалификация!B18</f>
        <v>Карпов Сергей</v>
      </c>
      <c r="C14" s="22">
        <v>8</v>
      </c>
      <c r="D14" s="45">
        <v>168</v>
      </c>
      <c r="E14" s="46">
        <v>151</v>
      </c>
      <c r="F14" s="42"/>
      <c r="G14" s="25">
        <f t="shared" si="0"/>
        <v>319</v>
      </c>
      <c r="H14" s="26">
        <f t="shared" si="1"/>
        <v>335</v>
      </c>
      <c r="I14" s="43">
        <f t="shared" si="2"/>
        <v>167.5</v>
      </c>
      <c r="J14" s="44">
        <v>14</v>
      </c>
      <c r="K14" s="20"/>
      <c r="L14" s="16"/>
      <c r="Q14"/>
      <c r="R14"/>
      <c r="S14"/>
      <c r="T14"/>
      <c r="U14"/>
      <c r="V14"/>
      <c r="W14"/>
      <c r="X14"/>
      <c r="Y14"/>
    </row>
    <row r="15" spans="1:25" s="17" customFormat="1" ht="12" customHeight="1">
      <c r="A15" s="35">
        <v>13</v>
      </c>
      <c r="B15" s="39" t="str">
        <f>квалификация!B21</f>
        <v>Мезинов Антон</v>
      </c>
      <c r="C15" s="22"/>
      <c r="D15" s="40">
        <v>176</v>
      </c>
      <c r="E15" s="41">
        <v>155</v>
      </c>
      <c r="F15" s="42"/>
      <c r="G15" s="25">
        <f t="shared" si="0"/>
        <v>331</v>
      </c>
      <c r="H15" s="26">
        <f t="shared" si="1"/>
        <v>331</v>
      </c>
      <c r="I15" s="43">
        <f t="shared" si="2"/>
        <v>165.5</v>
      </c>
      <c r="J15" s="44">
        <v>15</v>
      </c>
      <c r="K15" s="20"/>
      <c r="L15" s="16"/>
      <c r="Q15"/>
      <c r="R15"/>
      <c r="S15"/>
      <c r="T15"/>
      <c r="U15"/>
      <c r="V15"/>
      <c r="W15"/>
      <c r="X15"/>
      <c r="Y15"/>
    </row>
    <row r="16" spans="1:25" s="17" customFormat="1" ht="12" customHeight="1">
      <c r="A16" s="35">
        <v>15</v>
      </c>
      <c r="B16" s="39" t="str">
        <f>квалификация!B23</f>
        <v>Лазарев Сергей</v>
      </c>
      <c r="C16" s="22"/>
      <c r="D16" s="45">
        <v>155</v>
      </c>
      <c r="E16" s="46">
        <v>132</v>
      </c>
      <c r="F16" s="42"/>
      <c r="G16" s="25">
        <f t="shared" si="0"/>
        <v>287</v>
      </c>
      <c r="H16" s="26">
        <f t="shared" si="1"/>
        <v>287</v>
      </c>
      <c r="I16" s="43">
        <f t="shared" si="2"/>
        <v>143.5</v>
      </c>
      <c r="J16" s="44">
        <v>16</v>
      </c>
      <c r="K16" s="20"/>
      <c r="L16" s="16"/>
      <c r="Q16"/>
      <c r="R16"/>
      <c r="S16"/>
      <c r="T16"/>
      <c r="U16"/>
      <c r="V16"/>
      <c r="W16"/>
      <c r="X16"/>
      <c r="Y16"/>
    </row>
    <row r="17" spans="1:9" ht="12.75">
      <c r="A17" s="6"/>
      <c r="B17" s="47"/>
      <c r="C17" s="6"/>
      <c r="D17" s="6"/>
      <c r="E17" s="6"/>
      <c r="F17" s="6"/>
      <c r="G17" s="6"/>
      <c r="H17" s="6"/>
      <c r="I17" s="6"/>
    </row>
    <row r="18" spans="1:10" ht="12" customHeight="1">
      <c r="A18" s="80"/>
      <c r="B18" s="73" t="s">
        <v>6</v>
      </c>
      <c r="C18" s="74"/>
      <c r="D18" s="75" t="s">
        <v>40</v>
      </c>
      <c r="E18" s="75"/>
      <c r="F18" s="75"/>
      <c r="G18" s="81" t="s">
        <v>9</v>
      </c>
      <c r="H18" s="82" t="s">
        <v>10</v>
      </c>
      <c r="I18" s="78" t="s">
        <v>11</v>
      </c>
      <c r="J18" s="79" t="s">
        <v>38</v>
      </c>
    </row>
    <row r="19" spans="1:10" ht="12" customHeight="1">
      <c r="A19" s="80"/>
      <c r="B19" s="73"/>
      <c r="C19" s="74"/>
      <c r="D19" s="18">
        <v>1</v>
      </c>
      <c r="E19" s="14">
        <v>2</v>
      </c>
      <c r="F19" s="19" t="s">
        <v>12</v>
      </c>
      <c r="G19" s="81"/>
      <c r="H19" s="82"/>
      <c r="I19" s="78"/>
      <c r="J19" s="79"/>
    </row>
    <row r="20" spans="1:10" ht="12" customHeight="1">
      <c r="A20" s="35">
        <v>11</v>
      </c>
      <c r="B20" s="99" t="s">
        <v>30</v>
      </c>
      <c r="C20" s="100">
        <v>8</v>
      </c>
      <c r="D20" s="101">
        <v>215</v>
      </c>
      <c r="E20" s="102">
        <v>203</v>
      </c>
      <c r="F20" s="103"/>
      <c r="G20" s="104">
        <f aca="true" t="shared" si="3" ref="G20:G27">IF(F20&gt;0,(SUM(D20:F20)-MIN(D20:F20)),SUM(D20:E20))</f>
        <v>418</v>
      </c>
      <c r="H20" s="105">
        <f aca="true" t="shared" si="4" ref="H20:H27">G20+C20*(IF(F20&gt;0,6,COUNTIF(D20:E20,"&gt;0")))</f>
        <v>434</v>
      </c>
      <c r="I20" s="106">
        <f aca="true" t="shared" si="5" ref="I20:I27">IF(H20&gt;0,H20/COUNTA(D20:E20),0)</f>
        <v>217</v>
      </c>
      <c r="J20" s="107">
        <v>1</v>
      </c>
    </row>
    <row r="21" spans="1:10" ht="12" customHeight="1">
      <c r="A21" s="35">
        <v>7</v>
      </c>
      <c r="B21" s="99" t="str">
        <f>квалификация!B15</f>
        <v>Григоренко Сергей</v>
      </c>
      <c r="C21" s="108"/>
      <c r="D21" s="101">
        <v>249</v>
      </c>
      <c r="E21" s="102">
        <v>178</v>
      </c>
      <c r="F21" s="103"/>
      <c r="G21" s="104">
        <f t="shared" si="3"/>
        <v>427</v>
      </c>
      <c r="H21" s="105">
        <f t="shared" si="4"/>
        <v>427</v>
      </c>
      <c r="I21" s="106">
        <f t="shared" si="5"/>
        <v>213.5</v>
      </c>
      <c r="J21" s="107">
        <v>2</v>
      </c>
    </row>
    <row r="22" spans="1:10" ht="12" customHeight="1">
      <c r="A22" s="35">
        <v>9</v>
      </c>
      <c r="B22" s="99" t="s">
        <v>31</v>
      </c>
      <c r="C22" s="108"/>
      <c r="D22" s="101">
        <v>215</v>
      </c>
      <c r="E22" s="102">
        <v>199</v>
      </c>
      <c r="F22" s="103"/>
      <c r="G22" s="104">
        <f t="shared" si="3"/>
        <v>414</v>
      </c>
      <c r="H22" s="105">
        <f t="shared" si="4"/>
        <v>414</v>
      </c>
      <c r="I22" s="106">
        <f t="shared" si="5"/>
        <v>207</v>
      </c>
      <c r="J22" s="107">
        <v>3</v>
      </c>
    </row>
    <row r="23" spans="1:10" ht="12" customHeight="1">
      <c r="A23" s="35">
        <v>8</v>
      </c>
      <c r="B23" s="99" t="str">
        <f>квалификация!B16</f>
        <v>Иванова Ольга</v>
      </c>
      <c r="C23" s="108">
        <v>15</v>
      </c>
      <c r="D23" s="109">
        <v>171</v>
      </c>
      <c r="E23" s="110">
        <v>188</v>
      </c>
      <c r="F23" s="103"/>
      <c r="G23" s="104">
        <f t="shared" si="3"/>
        <v>359</v>
      </c>
      <c r="H23" s="105">
        <f t="shared" si="4"/>
        <v>389</v>
      </c>
      <c r="I23" s="106">
        <f t="shared" si="5"/>
        <v>194.5</v>
      </c>
      <c r="J23" s="107">
        <v>4</v>
      </c>
    </row>
    <row r="24" spans="1:10" ht="12" customHeight="1">
      <c r="A24" s="35">
        <v>6</v>
      </c>
      <c r="B24" s="39" t="str">
        <f>квалификация!B14</f>
        <v>Марченко Петр</v>
      </c>
      <c r="C24" s="50"/>
      <c r="D24" s="40">
        <v>207</v>
      </c>
      <c r="E24" s="41">
        <v>160</v>
      </c>
      <c r="F24" s="42"/>
      <c r="G24" s="48">
        <f t="shared" si="3"/>
        <v>367</v>
      </c>
      <c r="H24" s="49">
        <f t="shared" si="4"/>
        <v>367</v>
      </c>
      <c r="I24" s="43">
        <f t="shared" si="5"/>
        <v>183.5</v>
      </c>
      <c r="J24" s="44">
        <v>9</v>
      </c>
    </row>
    <row r="25" spans="1:10" ht="12" customHeight="1">
      <c r="A25" s="35">
        <v>5</v>
      </c>
      <c r="B25" s="39" t="str">
        <f>квалификация!B13</f>
        <v>Лаптев Вячеслав</v>
      </c>
      <c r="C25" s="50">
        <v>8</v>
      </c>
      <c r="D25" s="45">
        <v>153</v>
      </c>
      <c r="E25" s="46">
        <v>177</v>
      </c>
      <c r="F25" s="42"/>
      <c r="G25" s="48">
        <f t="shared" si="3"/>
        <v>330</v>
      </c>
      <c r="H25" s="49">
        <f t="shared" si="4"/>
        <v>346</v>
      </c>
      <c r="I25" s="43">
        <f t="shared" si="5"/>
        <v>173</v>
      </c>
      <c r="J25" s="44">
        <v>10</v>
      </c>
    </row>
    <row r="26" spans="1:10" ht="12" customHeight="1">
      <c r="A26" s="35">
        <v>14</v>
      </c>
      <c r="B26" s="39" t="s">
        <v>28</v>
      </c>
      <c r="C26" s="22"/>
      <c r="D26" s="40">
        <v>175</v>
      </c>
      <c r="E26" s="41">
        <v>158</v>
      </c>
      <c r="F26" s="42"/>
      <c r="G26" s="48">
        <f t="shared" si="3"/>
        <v>333</v>
      </c>
      <c r="H26" s="49">
        <f t="shared" si="4"/>
        <v>333</v>
      </c>
      <c r="I26" s="43">
        <f t="shared" si="5"/>
        <v>166.5</v>
      </c>
      <c r="J26" s="44">
        <v>11</v>
      </c>
    </row>
    <row r="27" spans="1:10" ht="12" customHeight="1">
      <c r="A27" s="35">
        <v>12</v>
      </c>
      <c r="B27" s="39" t="s">
        <v>48</v>
      </c>
      <c r="C27" s="22">
        <v>8</v>
      </c>
      <c r="D27" s="45">
        <v>112</v>
      </c>
      <c r="E27" s="46">
        <v>148</v>
      </c>
      <c r="F27" s="42"/>
      <c r="G27" s="48">
        <f t="shared" si="3"/>
        <v>260</v>
      </c>
      <c r="H27" s="49">
        <f t="shared" si="4"/>
        <v>276</v>
      </c>
      <c r="I27" s="43">
        <f t="shared" si="5"/>
        <v>138</v>
      </c>
      <c r="J27" s="44">
        <v>12</v>
      </c>
    </row>
    <row r="28" spans="1:9" ht="18.75">
      <c r="A28" s="51"/>
      <c r="B28" s="39"/>
      <c r="C28" s="22"/>
      <c r="D28" s="6"/>
      <c r="E28" s="6"/>
      <c r="F28" s="6"/>
      <c r="G28" s="6"/>
      <c r="H28" s="6"/>
      <c r="I28" s="6"/>
    </row>
    <row r="29" spans="1:10" ht="12" customHeight="1">
      <c r="A29" s="80"/>
      <c r="B29" s="73" t="s">
        <v>6</v>
      </c>
      <c r="C29" s="74" t="s">
        <v>7</v>
      </c>
      <c r="D29" s="75" t="s">
        <v>8</v>
      </c>
      <c r="E29" s="75"/>
      <c r="F29" s="75"/>
      <c r="G29" s="76" t="s">
        <v>9</v>
      </c>
      <c r="H29" s="77" t="s">
        <v>10</v>
      </c>
      <c r="I29" s="78" t="s">
        <v>11</v>
      </c>
      <c r="J29" s="79" t="s">
        <v>41</v>
      </c>
    </row>
    <row r="30" spans="1:10" ht="12" customHeight="1">
      <c r="A30" s="80"/>
      <c r="B30" s="73"/>
      <c r="C30" s="74"/>
      <c r="D30" s="18">
        <v>1</v>
      </c>
      <c r="E30" s="14">
        <v>2</v>
      </c>
      <c r="F30" s="19" t="s">
        <v>12</v>
      </c>
      <c r="G30" s="76"/>
      <c r="H30" s="77"/>
      <c r="I30" s="78"/>
      <c r="J30" s="79"/>
    </row>
    <row r="31" spans="1:10" ht="12" customHeight="1">
      <c r="A31" s="35">
        <v>3</v>
      </c>
      <c r="B31" s="87" t="str">
        <f>квалификация!B11</f>
        <v>Плиев Олег</v>
      </c>
      <c r="C31" s="88">
        <v>5</v>
      </c>
      <c r="D31" s="89">
        <v>232</v>
      </c>
      <c r="E31" s="90">
        <v>224</v>
      </c>
      <c r="F31" s="91"/>
      <c r="G31" s="92">
        <f aca="true" t="shared" si="6" ref="G31:G38">IF(F31&gt;0,(SUM(D31:F31)-MIN(D31:F31)),SUM(D31:E31))</f>
        <v>456</v>
      </c>
      <c r="H31" s="93">
        <f aca="true" t="shared" si="7" ref="H31:H38">G31+C31*(IF(F31&gt;0,6,COUNTIF(D31:E31,"&gt;0")))</f>
        <v>466</v>
      </c>
      <c r="I31" s="94">
        <f aca="true" t="shared" si="8" ref="I31:I38">IF(H31&gt;0,H31/COUNTA(D31:E31),0)</f>
        <v>233</v>
      </c>
      <c r="J31" s="95">
        <v>1</v>
      </c>
    </row>
    <row r="32" spans="1:10" ht="12" customHeight="1">
      <c r="A32" s="35">
        <v>4</v>
      </c>
      <c r="B32" s="87" t="str">
        <f>квалификация!B12</f>
        <v>Шукаев Максим</v>
      </c>
      <c r="C32" s="88"/>
      <c r="D32" s="96">
        <v>195</v>
      </c>
      <c r="E32" s="97">
        <v>189</v>
      </c>
      <c r="F32" s="91"/>
      <c r="G32" s="92">
        <f t="shared" si="6"/>
        <v>384</v>
      </c>
      <c r="H32" s="93">
        <f t="shared" si="7"/>
        <v>384</v>
      </c>
      <c r="I32" s="94">
        <f t="shared" si="8"/>
        <v>192</v>
      </c>
      <c r="J32" s="95">
        <v>2</v>
      </c>
    </row>
    <row r="33" spans="1:10" ht="12" customHeight="1">
      <c r="A33" s="35">
        <v>2</v>
      </c>
      <c r="B33" s="87" t="str">
        <f>квалификация!B10</f>
        <v>Безотосный Алексей</v>
      </c>
      <c r="C33" s="88">
        <v>5</v>
      </c>
      <c r="D33" s="96">
        <v>184</v>
      </c>
      <c r="E33" s="97">
        <v>188</v>
      </c>
      <c r="F33" s="91"/>
      <c r="G33" s="92">
        <f t="shared" si="6"/>
        <v>372</v>
      </c>
      <c r="H33" s="93">
        <f t="shared" si="7"/>
        <v>382</v>
      </c>
      <c r="I33" s="94">
        <f t="shared" si="8"/>
        <v>191</v>
      </c>
      <c r="J33" s="95">
        <v>3</v>
      </c>
    </row>
    <row r="34" spans="1:10" ht="12" customHeight="1">
      <c r="A34" s="35">
        <v>11</v>
      </c>
      <c r="B34" s="87" t="s">
        <v>30</v>
      </c>
      <c r="C34" s="98">
        <v>8</v>
      </c>
      <c r="D34" s="89">
        <v>197</v>
      </c>
      <c r="E34" s="90">
        <v>168</v>
      </c>
      <c r="F34" s="91"/>
      <c r="G34" s="92">
        <f t="shared" si="6"/>
        <v>365</v>
      </c>
      <c r="H34" s="93">
        <f t="shared" si="7"/>
        <v>381</v>
      </c>
      <c r="I34" s="94">
        <f t="shared" si="8"/>
        <v>190.5</v>
      </c>
      <c r="J34" s="95">
        <v>4</v>
      </c>
    </row>
    <row r="35" spans="1:10" ht="12" customHeight="1">
      <c r="A35" s="35">
        <v>1</v>
      </c>
      <c r="B35" s="39" t="str">
        <f>квалификация!B9</f>
        <v>Мисходжев Руслан</v>
      </c>
      <c r="C35" s="50">
        <v>5</v>
      </c>
      <c r="D35" s="52">
        <v>167</v>
      </c>
      <c r="E35" s="53">
        <v>199</v>
      </c>
      <c r="F35" s="42"/>
      <c r="G35" s="25">
        <f t="shared" si="6"/>
        <v>366</v>
      </c>
      <c r="H35" s="26">
        <f t="shared" si="7"/>
        <v>376</v>
      </c>
      <c r="I35" s="43">
        <f t="shared" si="8"/>
        <v>188</v>
      </c>
      <c r="J35" s="44">
        <v>5</v>
      </c>
    </row>
    <row r="36" spans="1:10" ht="12" customHeight="1">
      <c r="A36" s="35">
        <v>9</v>
      </c>
      <c r="B36" s="39" t="s">
        <v>31</v>
      </c>
      <c r="C36" s="22"/>
      <c r="D36" s="52">
        <v>170</v>
      </c>
      <c r="E36" s="53">
        <v>203</v>
      </c>
      <c r="F36" s="42"/>
      <c r="G36" s="25">
        <f t="shared" si="6"/>
        <v>373</v>
      </c>
      <c r="H36" s="26">
        <f t="shared" si="7"/>
        <v>373</v>
      </c>
      <c r="I36" s="43">
        <f t="shared" si="8"/>
        <v>186.5</v>
      </c>
      <c r="J36" s="44">
        <v>6</v>
      </c>
    </row>
    <row r="37" spans="1:10" ht="12" customHeight="1">
      <c r="A37" s="35">
        <v>8</v>
      </c>
      <c r="B37" s="39" t="s">
        <v>19</v>
      </c>
      <c r="C37" s="22">
        <v>15</v>
      </c>
      <c r="D37" s="52">
        <v>173</v>
      </c>
      <c r="E37" s="53">
        <v>164</v>
      </c>
      <c r="F37" s="42"/>
      <c r="G37" s="25">
        <f t="shared" si="6"/>
        <v>337</v>
      </c>
      <c r="H37" s="26">
        <f t="shared" si="7"/>
        <v>367</v>
      </c>
      <c r="I37" s="43">
        <f t="shared" si="8"/>
        <v>183.5</v>
      </c>
      <c r="J37" s="44">
        <v>7</v>
      </c>
    </row>
    <row r="38" spans="1:10" ht="12" customHeight="1">
      <c r="A38" s="35">
        <v>7</v>
      </c>
      <c r="B38" s="39" t="s">
        <v>17</v>
      </c>
      <c r="C38" s="30"/>
      <c r="D38" s="52">
        <v>201</v>
      </c>
      <c r="E38" s="53">
        <v>156</v>
      </c>
      <c r="F38" s="42"/>
      <c r="G38" s="25">
        <f t="shared" si="6"/>
        <v>357</v>
      </c>
      <c r="H38" s="26">
        <f t="shared" si="7"/>
        <v>357</v>
      </c>
      <c r="I38" s="43">
        <f t="shared" si="8"/>
        <v>178.5</v>
      </c>
      <c r="J38" s="44">
        <v>8</v>
      </c>
    </row>
    <row r="39" ht="12.75">
      <c r="I39" s="56"/>
    </row>
  </sheetData>
  <sheetProtection selectLockedCells="1" selectUnlockedCells="1"/>
  <mergeCells count="24">
    <mergeCell ref="G7:G8"/>
    <mergeCell ref="H7:H8"/>
    <mergeCell ref="I7:I8"/>
    <mergeCell ref="J7:J8"/>
    <mergeCell ref="A7:A8"/>
    <mergeCell ref="B7:B8"/>
    <mergeCell ref="C7:C8"/>
    <mergeCell ref="D7:F7"/>
    <mergeCell ref="G18:G19"/>
    <mergeCell ref="H18:H19"/>
    <mergeCell ref="I18:I19"/>
    <mergeCell ref="J18:J19"/>
    <mergeCell ref="A18:A19"/>
    <mergeCell ref="B18:B19"/>
    <mergeCell ref="C18:C19"/>
    <mergeCell ref="D18:F18"/>
    <mergeCell ref="G29:G30"/>
    <mergeCell ref="H29:H30"/>
    <mergeCell ref="I29:I30"/>
    <mergeCell ref="J29:J30"/>
    <mergeCell ref="A29:A30"/>
    <mergeCell ref="B29:B30"/>
    <mergeCell ref="C29:C30"/>
    <mergeCell ref="D29:F29"/>
  </mergeCells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9695660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5.28125" style="0" customWidth="1"/>
    <col min="2" max="2" width="28.28125" style="0" customWidth="1"/>
    <col min="7" max="7" width="10.57421875" style="0" customWidth="1"/>
    <col min="8" max="8" width="0" style="0" hidden="1" customWidth="1"/>
    <col min="10" max="10" width="11.8515625" style="0" customWidth="1"/>
    <col min="12" max="12" width="9.421875" style="0" customWidth="1"/>
    <col min="13" max="15" width="7.140625" style="0" customWidth="1"/>
    <col min="16" max="16" width="7.00390625" style="0" customWidth="1"/>
    <col min="17" max="17" width="5.140625" style="0" customWidth="1"/>
    <col min="18" max="18" width="7.57421875" style="0" customWidth="1"/>
  </cols>
  <sheetData>
    <row r="1" spans="10:13" ht="17.25" customHeight="1">
      <c r="J1" s="1"/>
      <c r="K1" s="1"/>
      <c r="L1" s="3" t="s">
        <v>0</v>
      </c>
      <c r="M1" s="4"/>
    </row>
    <row r="2" spans="12:13" ht="15">
      <c r="L2" s="3" t="s">
        <v>1</v>
      </c>
      <c r="M2" s="4"/>
    </row>
    <row r="3" ht="10.5" customHeight="1"/>
    <row r="4" ht="13.5" customHeight="1"/>
    <row r="5" spans="1:19" ht="24" customHeight="1">
      <c r="A5" s="32" t="s">
        <v>42</v>
      </c>
      <c r="D5" s="4"/>
      <c r="E5" s="4"/>
      <c r="F5" s="4"/>
      <c r="R5" s="8"/>
      <c r="S5" s="8"/>
    </row>
    <row r="6" spans="1:19" ht="24" customHeight="1">
      <c r="A6" s="9"/>
      <c r="B6" s="9"/>
      <c r="C6" s="33" t="s">
        <v>35</v>
      </c>
      <c r="D6" s="34"/>
      <c r="E6" s="32" t="s">
        <v>37</v>
      </c>
      <c r="F6" s="34"/>
      <c r="G6" s="34"/>
      <c r="H6" s="32" t="s">
        <v>43</v>
      </c>
      <c r="I6" s="32"/>
      <c r="J6" s="32"/>
      <c r="R6" s="8"/>
      <c r="S6" s="8"/>
    </row>
    <row r="7" spans="1:19" ht="28.5" customHeight="1">
      <c r="A7" s="57"/>
      <c r="D7" s="4"/>
      <c r="E7" s="4"/>
      <c r="F7" s="4"/>
      <c r="G7" s="4"/>
      <c r="H7" s="5"/>
      <c r="I7" s="58"/>
      <c r="J7" s="5"/>
      <c r="K7" s="5"/>
      <c r="L7" s="57"/>
      <c r="R7" s="8"/>
      <c r="S7" s="8"/>
    </row>
    <row r="8" spans="4:19" s="9" customFormat="1" ht="29.25" customHeight="1">
      <c r="D8" s="59"/>
      <c r="E8" s="61" t="s">
        <v>49</v>
      </c>
      <c r="F8" s="59"/>
      <c r="G8" s="59"/>
      <c r="H8" s="32"/>
      <c r="I8" s="59"/>
      <c r="J8" s="60"/>
      <c r="K8" s="61"/>
      <c r="L8" s="62"/>
      <c r="R8" s="13"/>
      <c r="S8" s="13"/>
    </row>
    <row r="9" spans="1:15" s="17" customFormat="1" ht="14.25" customHeight="1">
      <c r="A9" s="80"/>
      <c r="B9" s="73" t="s">
        <v>6</v>
      </c>
      <c r="C9" s="74" t="s">
        <v>7</v>
      </c>
      <c r="D9" s="75" t="s">
        <v>8</v>
      </c>
      <c r="E9" s="75"/>
      <c r="F9" s="75"/>
      <c r="G9" s="75"/>
      <c r="H9" s="75"/>
      <c r="I9" s="71" t="s">
        <v>9</v>
      </c>
      <c r="J9" s="72" t="s">
        <v>10</v>
      </c>
      <c r="K9" s="83" t="s">
        <v>11</v>
      </c>
      <c r="L9" s="79" t="s">
        <v>41</v>
      </c>
      <c r="M9" s="15" t="s">
        <v>44</v>
      </c>
      <c r="N9" s="15" t="s">
        <v>39</v>
      </c>
      <c r="O9" s="16"/>
    </row>
    <row r="10" spans="1:15" s="17" customFormat="1" ht="14.25" customHeight="1">
      <c r="A10" s="80"/>
      <c r="B10" s="73"/>
      <c r="C10" s="74"/>
      <c r="D10" s="18">
        <v>1</v>
      </c>
      <c r="E10" s="18">
        <v>2</v>
      </c>
      <c r="F10" s="18">
        <v>3</v>
      </c>
      <c r="G10" s="18">
        <v>4</v>
      </c>
      <c r="H10" s="19" t="s">
        <v>12</v>
      </c>
      <c r="I10" s="71"/>
      <c r="J10" s="72"/>
      <c r="K10" s="83"/>
      <c r="L10" s="79"/>
      <c r="M10" s="63">
        <f>MIN(C10:D10)</f>
        <v>1</v>
      </c>
      <c r="N10" s="20">
        <f>MIN(C10:D10)</f>
        <v>1</v>
      </c>
      <c r="O10" s="16"/>
    </row>
    <row r="11" spans="1:15" s="17" customFormat="1" ht="14.25" customHeight="1">
      <c r="A11" s="35">
        <f>раунды!A31</f>
        <v>3</v>
      </c>
      <c r="B11" s="84" t="str">
        <f>раунды!B31</f>
        <v>Плиев Олег</v>
      </c>
      <c r="C11" s="50">
        <v>5</v>
      </c>
      <c r="D11" s="52">
        <v>232</v>
      </c>
      <c r="E11" s="53">
        <v>224</v>
      </c>
      <c r="F11" s="67">
        <v>210</v>
      </c>
      <c r="G11" s="68">
        <v>190</v>
      </c>
      <c r="H11" s="42"/>
      <c r="I11" s="25">
        <f>IF(H11&gt;0,(SUM(D11:H11)-MIN(D11:H11)),SUM(D11:G11))</f>
        <v>856</v>
      </c>
      <c r="J11" s="26">
        <f>I11+C11*(IF(H11&gt;0,6,COUNTIF(D11:G11,"&gt;0")))</f>
        <v>876</v>
      </c>
      <c r="K11" s="27">
        <f>IF(J11&gt;0,J11/COUNTA(D11:G11),0)</f>
        <v>219</v>
      </c>
      <c r="L11" s="44">
        <v>1</v>
      </c>
      <c r="M11" s="63">
        <f>MIN(C11:D11)</f>
        <v>5</v>
      </c>
      <c r="N11" s="20">
        <f>MIN(C11:D11)</f>
        <v>5</v>
      </c>
      <c r="O11" s="16"/>
    </row>
    <row r="12" spans="1:15" s="17" customFormat="1" ht="14.25" customHeight="1">
      <c r="A12" s="35">
        <f>раунды!A33</f>
        <v>2</v>
      </c>
      <c r="B12" s="85" t="str">
        <f>раунды!B33</f>
        <v>Безотосный Алексей</v>
      </c>
      <c r="C12" s="50">
        <v>5</v>
      </c>
      <c r="D12" s="54">
        <v>184</v>
      </c>
      <c r="E12" s="55">
        <v>188</v>
      </c>
      <c r="F12" s="65">
        <v>179</v>
      </c>
      <c r="G12" s="66">
        <v>235</v>
      </c>
      <c r="H12" s="42"/>
      <c r="I12" s="25">
        <f>IF(H12&gt;0,(SUM(D12:H12)-MIN(D12:H12)),SUM(D12:G12))</f>
        <v>786</v>
      </c>
      <c r="J12" s="26">
        <f>I12+C12*(IF(H12&gt;0,6,COUNTIF(D12:G12,"&gt;0")))</f>
        <v>806</v>
      </c>
      <c r="K12" s="27">
        <f>IF(J12&gt;0,J12/COUNTA(D12:G12),0)</f>
        <v>201.5</v>
      </c>
      <c r="L12" s="44">
        <v>2</v>
      </c>
      <c r="M12" s="63">
        <f>MIN(C12:D12)</f>
        <v>5</v>
      </c>
      <c r="N12" s="20">
        <f>MIN(C12:D12)</f>
        <v>5</v>
      </c>
      <c r="O12" s="16"/>
    </row>
    <row r="13" spans="1:15" s="17" customFormat="1" ht="14.25" customHeight="1">
      <c r="A13" s="35">
        <f>раунды!A34</f>
        <v>11</v>
      </c>
      <c r="B13" s="86" t="str">
        <f>раунды!B34</f>
        <v>Криворотов Виктор</v>
      </c>
      <c r="C13" s="22">
        <v>8</v>
      </c>
      <c r="D13" s="52">
        <v>197</v>
      </c>
      <c r="E13" s="53">
        <v>168</v>
      </c>
      <c r="F13" s="65">
        <v>194</v>
      </c>
      <c r="G13" s="66">
        <v>190</v>
      </c>
      <c r="H13" s="42"/>
      <c r="I13" s="25">
        <f>IF(H13&gt;0,(SUM(D13:H13)-MIN(D13:H13)),SUM(D13:G13))</f>
        <v>749</v>
      </c>
      <c r="J13" s="26">
        <f>I13+C13*(IF(H13&gt;0,6,COUNTIF(D13:G13,"&gt;0")))</f>
        <v>781</v>
      </c>
      <c r="K13" s="27">
        <f>IF(J13&gt;0,J13/COUNTA(D13:G13),0)</f>
        <v>195.25</v>
      </c>
      <c r="L13" s="44">
        <v>3</v>
      </c>
      <c r="M13" s="63">
        <f>MIN(C13:D13)</f>
        <v>8</v>
      </c>
      <c r="N13" s="20">
        <f>MIN(C13:D13)</f>
        <v>8</v>
      </c>
      <c r="O13" s="16"/>
    </row>
    <row r="14" spans="1:15" s="17" customFormat="1" ht="14.25" customHeight="1">
      <c r="A14" s="35">
        <f>раунды!A32</f>
        <v>4</v>
      </c>
      <c r="B14" s="64" t="str">
        <f>раунды!B32</f>
        <v>Шукаев Максим</v>
      </c>
      <c r="C14" s="50"/>
      <c r="D14" s="54">
        <v>195</v>
      </c>
      <c r="E14" s="55">
        <v>189</v>
      </c>
      <c r="F14" s="67">
        <v>213</v>
      </c>
      <c r="G14" s="68">
        <v>160</v>
      </c>
      <c r="H14" s="42"/>
      <c r="I14" s="25">
        <f>IF(H14&gt;0,(SUM(D14:H14)-MIN(D14:H14)),SUM(D14:G14))</f>
        <v>757</v>
      </c>
      <c r="J14" s="26">
        <f>I14+C14*(IF(H14&gt;0,6,COUNTIF(D14:G14,"&gt;0")))</f>
        <v>757</v>
      </c>
      <c r="K14" s="27">
        <f>IF(J14&gt;0,J14/COUNTA(D14:G14),0)</f>
        <v>189.25</v>
      </c>
      <c r="L14" s="44">
        <v>4</v>
      </c>
      <c r="M14" s="63">
        <f>MIN(C14:D14)</f>
        <v>195</v>
      </c>
      <c r="N14" s="20">
        <f>MIN(C14:D14)</f>
        <v>195</v>
      </c>
      <c r="O14" s="16"/>
    </row>
    <row r="29" ht="20.25">
      <c r="C29" s="69"/>
    </row>
  </sheetData>
  <sheetProtection selectLockedCells="1" selectUnlockedCells="1"/>
  <mergeCells count="8">
    <mergeCell ref="I9:I10"/>
    <mergeCell ref="J9:J10"/>
    <mergeCell ref="K9:K10"/>
    <mergeCell ref="L9:L10"/>
    <mergeCell ref="A9:A10"/>
    <mergeCell ref="B9:B10"/>
    <mergeCell ref="C9:C10"/>
    <mergeCell ref="D9:H9"/>
  </mergeCells>
  <printOptions/>
  <pageMargins left="0.21805555555555556" right="0.12222222222222222" top="0.10972222222222222" bottom="0.06875" header="0.5118055555555555" footer="0.5118055555555555"/>
  <pageSetup horizontalDpi="300" verticalDpi="300" orientation="landscape" paperSize="9" scale="80" r:id="rId4"/>
  <drawing r:id="rId3"/>
  <legacyDrawing r:id="rId2"/>
  <oleObjects>
    <oleObject progId="Рисунок Microsoft Word" shapeId="9695134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Sergey</cp:lastModifiedBy>
  <dcterms:modified xsi:type="dcterms:W3CDTF">2022-01-30T10:41:14Z</dcterms:modified>
  <cp:category/>
  <cp:version/>
  <cp:contentType/>
  <cp:contentStatus/>
</cp:coreProperties>
</file>