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18" activeTab="3"/>
  </bookViews>
  <sheets>
    <sheet name="квалификация" sheetId="1" r:id="rId1"/>
    <sheet name="плей офф мужчины" sheetId="2" r:id="rId2"/>
    <sheet name="раунд робин женщины" sheetId="3" r:id="rId3"/>
    <sheet name="степледдер женщины" sheetId="4" r:id="rId4"/>
  </sheets>
  <definedNames>
    <definedName name="_xlnm.Print_Area" localSheetId="2">'раунд робин женщины'!$A$1:$V$29</definedName>
  </definedNames>
  <calcPr fullCalcOnLoad="1"/>
</workbook>
</file>

<file path=xl/sharedStrings.xml><?xml version="1.0" encoding="utf-8"?>
<sst xmlns="http://schemas.openxmlformats.org/spreadsheetml/2006/main" count="161" uniqueCount="86">
  <si>
    <t>Волгоградская областная</t>
  </si>
  <si>
    <t xml:space="preserve">Федерация Спортивного </t>
  </si>
  <si>
    <t>Боулинга</t>
  </si>
  <si>
    <t xml:space="preserve">2  этап 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</si>
  <si>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</si>
  <si>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</si>
  <si>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</si>
  <si>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</si>
  <si>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</si>
  <si>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</si>
  <si>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</si>
  <si>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</si>
  <si>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</si>
  <si>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</si>
  <si>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</si>
  <si>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</si>
  <si>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</si>
  <si>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</si>
  <si>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</si>
  <si>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</si>
  <si>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</si>
  <si>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</si>
  <si>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Вайнман А.</t>
  </si>
  <si>
    <t>Лихолай А.</t>
  </si>
  <si>
    <t>Марченко П.</t>
  </si>
  <si>
    <t>Мисходжев Р.</t>
  </si>
  <si>
    <t>Анипко А.</t>
  </si>
  <si>
    <t>Корецкая Я.</t>
  </si>
  <si>
    <t>Топольский А.</t>
  </si>
  <si>
    <t>Лаптев В.</t>
  </si>
  <si>
    <t>Попов В.</t>
  </si>
  <si>
    <t>Лазарев С.</t>
  </si>
  <si>
    <t>Фамин Д.</t>
  </si>
  <si>
    <t>Хохлов С.</t>
  </si>
  <si>
    <t>Гущин А.</t>
  </si>
  <si>
    <t>Шатыгина И.</t>
  </si>
  <si>
    <t>Рычагов М.</t>
  </si>
  <si>
    <t>Соков А.</t>
  </si>
  <si>
    <t>Иванова О.</t>
  </si>
  <si>
    <t>Мясников В.</t>
  </si>
  <si>
    <t>Поляков А.</t>
  </si>
  <si>
    <t>Беляков А.</t>
  </si>
  <si>
    <t>Шукаев М.</t>
  </si>
  <si>
    <t>Тарапатин В.</t>
  </si>
  <si>
    <t>Егозарьян А.</t>
  </si>
  <si>
    <t>Руденко С.</t>
  </si>
  <si>
    <t>ПЛЕЙ ОФФ СРЕДИ МУЖЧИН</t>
  </si>
  <si>
    <t>Дор.1</t>
  </si>
  <si>
    <t>Дор.8</t>
  </si>
  <si>
    <t>Дор.2</t>
  </si>
  <si>
    <t>Дор.7</t>
  </si>
  <si>
    <t>Дор.3</t>
  </si>
  <si>
    <t>Дор.5</t>
  </si>
  <si>
    <t>Дор.4</t>
  </si>
  <si>
    <t>Дор.6</t>
  </si>
  <si>
    <t>ФИНАЛ ЗА 1 МЕСТО</t>
  </si>
  <si>
    <t>ФИНАЛ ЗА 3 МЕСТО</t>
  </si>
  <si>
    <t>Таблица результатов Открытого Чемпионата Волгоградской обл. 2013</t>
  </si>
  <si>
    <t>2 марта  2013 г.</t>
  </si>
  <si>
    <t>2 марта 2013г.</t>
  </si>
  <si>
    <t>Павлов В.</t>
  </si>
  <si>
    <t>Рябыкин И.</t>
  </si>
  <si>
    <t>Кашкин В.</t>
  </si>
  <si>
    <t>Щербаков А.</t>
  </si>
  <si>
    <t>Жиделев А.</t>
  </si>
  <si>
    <t>Карпов С.</t>
  </si>
  <si>
    <t>Кисель В.</t>
  </si>
  <si>
    <t>Майоров И.</t>
  </si>
  <si>
    <t>Мезинов А.</t>
  </si>
  <si>
    <t>Мерзликин А.</t>
  </si>
  <si>
    <t>Фамин Д</t>
  </si>
  <si>
    <t>Юртаева А.</t>
  </si>
  <si>
    <t>Антюфеев Г.</t>
  </si>
  <si>
    <t>Антюфеева Е.</t>
  </si>
  <si>
    <t>Безотосный А.</t>
  </si>
  <si>
    <t>Белов А.</t>
  </si>
  <si>
    <t>Дюмин Д.</t>
  </si>
  <si>
    <t>Кияшкин А.</t>
  </si>
  <si>
    <t>Котляров М.</t>
  </si>
  <si>
    <t>Котляров Н.</t>
  </si>
  <si>
    <t>Майорова О.</t>
  </si>
  <si>
    <t>Тетюшев А.</t>
  </si>
  <si>
    <t>Ульянова А.</t>
  </si>
  <si>
    <t>Корецкая Я</t>
  </si>
  <si>
    <t>Лихолай А</t>
  </si>
  <si>
    <t>Иванова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</si>
</sst>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33" borderId="13" xfId="53" applyFont="1" applyFill="1" applyBorder="1" applyAlignment="1">
      <alignment horizontal="center"/>
      <protection/>
    </xf>
    <xf numFmtId="0" fontId="11" fillId="34" borderId="13" xfId="0" applyFont="1" applyFill="1" applyBorder="1" applyAlignment="1" applyProtection="1">
      <alignment/>
      <protection locked="0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4" borderId="13" xfId="53" applyFont="1" applyFill="1" applyBorder="1" applyProtection="1">
      <alignment/>
      <protection locked="0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8" xfId="53" applyFont="1" applyFill="1" applyBorder="1" applyProtection="1">
      <alignment/>
      <protection locked="0"/>
    </xf>
    <xf numFmtId="0" fontId="12" fillId="35" borderId="17" xfId="0" applyFont="1" applyFill="1" applyBorder="1" applyAlignment="1">
      <alignment horizontal="center" vertical="center"/>
    </xf>
    <xf numFmtId="0" fontId="10" fillId="33" borderId="15" xfId="53" applyFont="1" applyFill="1" applyBorder="1" applyAlignment="1">
      <alignment horizontal="center"/>
      <protection/>
    </xf>
    <xf numFmtId="0" fontId="12" fillId="35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164" fontId="11" fillId="34" borderId="18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" fontId="11" fillId="34" borderId="22" xfId="0" applyNumberFormat="1" applyFont="1" applyFill="1" applyBorder="1" applyAlignment="1">
      <alignment horizontal="center" vertical="center"/>
    </xf>
    <xf numFmtId="0" fontId="11" fillId="34" borderId="23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36" borderId="13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9" fillId="34" borderId="24" xfId="0" applyNumberFormat="1" applyFont="1" applyFill="1" applyBorder="1" applyAlignment="1" applyProtection="1">
      <alignment horizontal="center"/>
      <protection locked="0"/>
    </xf>
    <xf numFmtId="0" fontId="27" fillId="34" borderId="24" xfId="0" applyNumberFormat="1" applyFont="1" applyFill="1" applyBorder="1" applyAlignment="1" applyProtection="1">
      <alignment/>
      <protection locked="0"/>
    </xf>
    <xf numFmtId="0" fontId="28" fillId="0" borderId="13" xfId="0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28" fillId="34" borderId="13" xfId="0" applyNumberFormat="1" applyFont="1" applyFill="1" applyBorder="1" applyAlignment="1">
      <alignment horizontal="center"/>
    </xf>
    <xf numFmtId="1" fontId="28" fillId="34" borderId="0" xfId="0" applyNumberFormat="1" applyFont="1" applyFill="1" applyBorder="1" applyAlignment="1">
      <alignment horizontal="center"/>
    </xf>
    <xf numFmtId="1" fontId="28" fillId="34" borderId="2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4" fillId="34" borderId="25" xfId="0" applyFont="1" applyFill="1" applyBorder="1" applyAlignment="1" applyProtection="1">
      <alignment/>
      <protection locked="0"/>
    </xf>
    <xf numFmtId="0" fontId="34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4" fillId="0" borderId="2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7" fillId="0" borderId="0" xfId="0" applyFont="1" applyAlignment="1">
      <alignment/>
    </xf>
    <xf numFmtId="0" fontId="13" fillId="34" borderId="13" xfId="53" applyFont="1" applyFill="1" applyBorder="1" applyProtection="1">
      <alignment/>
      <protection locked="0"/>
    </xf>
    <xf numFmtId="0" fontId="11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1" fillId="34" borderId="20" xfId="53" applyFont="1" applyFill="1" applyBorder="1" applyProtection="1">
      <alignment/>
      <protection locked="0"/>
    </xf>
    <xf numFmtId="0" fontId="13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18" xfId="42" applyNumberFormat="1" applyFont="1" applyFill="1" applyBorder="1" applyAlignment="1" applyProtection="1">
      <alignment horizontal="center" vertical="center"/>
      <protection/>
    </xf>
    <xf numFmtId="0" fontId="11" fillId="33" borderId="18" xfId="53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1" fontId="12" fillId="34" borderId="13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62927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10</xdr:col>
      <xdr:colOff>0</xdr:colOff>
      <xdr:row>8</xdr:row>
      <xdr:rowOff>0</xdr:rowOff>
    </xdr:to>
    <xdr:sp>
      <xdr:nvSpPr>
        <xdr:cNvPr id="2" name="Строка 2"/>
        <xdr:cNvSpPr>
          <a:spLocks/>
        </xdr:cNvSpPr>
      </xdr:nvSpPr>
      <xdr:spPr>
        <a:xfrm>
          <a:off x="562927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62927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64832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28575</xdr:rowOff>
    </xdr:to>
    <xdr:sp>
      <xdr:nvSpPr>
        <xdr:cNvPr id="5" name="Строка 5"/>
        <xdr:cNvSpPr>
          <a:spLocks/>
        </xdr:cNvSpPr>
      </xdr:nvSpPr>
      <xdr:spPr>
        <a:xfrm flipV="1">
          <a:off x="5657850" y="2790825"/>
          <a:ext cx="40005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68642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28575</xdr:rowOff>
    </xdr:to>
    <xdr:sp>
      <xdr:nvSpPr>
        <xdr:cNvPr id="7" name="Строка 7"/>
        <xdr:cNvSpPr>
          <a:spLocks/>
        </xdr:cNvSpPr>
      </xdr:nvSpPr>
      <xdr:spPr>
        <a:xfrm flipV="1">
          <a:off x="5676900" y="4210050"/>
          <a:ext cx="41910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65785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68642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28575</xdr:rowOff>
    </xdr:to>
    <xdr:sp>
      <xdr:nvSpPr>
        <xdr:cNvPr id="10" name="Строка 10"/>
        <xdr:cNvSpPr>
          <a:spLocks/>
        </xdr:cNvSpPr>
      </xdr:nvSpPr>
      <xdr:spPr>
        <a:xfrm>
          <a:off x="8715375" y="1562100"/>
          <a:ext cx="504825" cy="647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75347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15</xdr:col>
      <xdr:colOff>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74395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15</xdr:col>
      <xdr:colOff>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74395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200025</xdr:rowOff>
    </xdr:to>
    <xdr:sp>
      <xdr:nvSpPr>
        <xdr:cNvPr id="14" name="Строка 14"/>
        <xdr:cNvSpPr>
          <a:spLocks/>
        </xdr:cNvSpPr>
      </xdr:nvSpPr>
      <xdr:spPr>
        <a:xfrm flipV="1">
          <a:off x="2809875" y="13716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200025</xdr:rowOff>
    </xdr:to>
    <xdr:sp>
      <xdr:nvSpPr>
        <xdr:cNvPr id="15" name="Строка 15"/>
        <xdr:cNvSpPr>
          <a:spLocks/>
        </xdr:cNvSpPr>
      </xdr:nvSpPr>
      <xdr:spPr>
        <a:xfrm>
          <a:off x="2771775" y="1971675"/>
          <a:ext cx="457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80035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80987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161925</xdr:rowOff>
    </xdr:from>
    <xdr:to>
      <xdr:col>5</xdr:col>
      <xdr:colOff>85725</xdr:colOff>
      <xdr:row>18</xdr:row>
      <xdr:rowOff>190500</xdr:rowOff>
    </xdr:to>
    <xdr:sp>
      <xdr:nvSpPr>
        <xdr:cNvPr id="18" name="Строка 18"/>
        <xdr:cNvSpPr>
          <a:spLocks/>
        </xdr:cNvSpPr>
      </xdr:nvSpPr>
      <xdr:spPr>
        <a:xfrm flipV="1">
          <a:off x="2714625" y="3743325"/>
          <a:ext cx="5334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2892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19050</xdr:rowOff>
    </xdr:from>
    <xdr:to>
      <xdr:col>5</xdr:col>
      <xdr:colOff>66675</xdr:colOff>
      <xdr:row>25</xdr:row>
      <xdr:rowOff>38100</xdr:rowOff>
    </xdr:to>
    <xdr:sp>
      <xdr:nvSpPr>
        <xdr:cNvPr id="20" name="Строка 20"/>
        <xdr:cNvSpPr>
          <a:spLocks/>
        </xdr:cNvSpPr>
      </xdr:nvSpPr>
      <xdr:spPr>
        <a:xfrm>
          <a:off x="2771775" y="5000625"/>
          <a:ext cx="45720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190500</xdr:rowOff>
    </xdr:to>
    <xdr:sp>
      <xdr:nvSpPr>
        <xdr:cNvPr id="21" name="Строка 21"/>
        <xdr:cNvSpPr>
          <a:spLocks/>
        </xdr:cNvSpPr>
      </xdr:nvSpPr>
      <xdr:spPr>
        <a:xfrm flipV="1">
          <a:off x="2800350" y="5562600"/>
          <a:ext cx="390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2"/>
  <sheetViews>
    <sheetView zoomScale="85" zoomScaleNormal="85" zoomScalePageLayoutView="0" workbookViewId="0" topLeftCell="A1">
      <selection activeCell="P38" sqref="P38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57</v>
      </c>
      <c r="B5" s="3"/>
      <c r="D5" s="4"/>
      <c r="O5" s="5"/>
      <c r="P5" s="5"/>
    </row>
    <row r="6" spans="5:16" s="6" customFormat="1" ht="14.25" customHeight="1">
      <c r="E6" s="7" t="s">
        <v>3</v>
      </c>
      <c r="G6" s="7" t="s">
        <v>58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6" customFormat="1" ht="12" customHeight="1" thickBot="1">
      <c r="A8" s="9"/>
      <c r="B8" s="10" t="s">
        <v>4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3" t="s">
        <v>9</v>
      </c>
      <c r="N8" s="14" t="s">
        <v>10</v>
      </c>
      <c r="O8" s="14" t="s">
        <v>11</v>
      </c>
      <c r="P8" s="15"/>
    </row>
    <row r="9" spans="1:18" s="16" customFormat="1" ht="12" customHeight="1" thickBot="1">
      <c r="A9" s="34">
        <v>13</v>
      </c>
      <c r="B9" s="18" t="s">
        <v>70</v>
      </c>
      <c r="C9" s="19">
        <v>248</v>
      </c>
      <c r="D9" s="22">
        <v>190</v>
      </c>
      <c r="E9" s="21">
        <v>192</v>
      </c>
      <c r="F9" s="20">
        <v>223</v>
      </c>
      <c r="G9" s="21">
        <v>223</v>
      </c>
      <c r="H9" s="20">
        <v>173</v>
      </c>
      <c r="I9" s="23">
        <f aca="true" t="shared" si="0" ref="I9:I46">IF(C9&lt;&gt;"",SUM(C9:H9),"")</f>
        <v>1249</v>
      </c>
      <c r="J9" s="24">
        <f aca="true" t="shared" si="1" ref="J9:J46">IF(C9&lt;&gt;"",AVERAGE(C9:H9),"")</f>
        <v>208.16666666666666</v>
      </c>
      <c r="K9" s="25">
        <f aca="true" t="shared" si="2" ref="K9:K46">IF(C9&lt;&gt;"",MAX(C9:H9),"")</f>
        <v>248</v>
      </c>
      <c r="L9" s="25">
        <f aca="true" t="shared" si="3" ref="L9:L46">IF(D9&lt;&gt;"",MAX(C9:H9)-MIN(C9:H9),"")</f>
        <v>75</v>
      </c>
      <c r="M9" s="23">
        <v>1</v>
      </c>
      <c r="N9" s="26">
        <f aca="true" t="shared" si="4" ref="N9:N30">MAX(C9:H9)</f>
        <v>248</v>
      </c>
      <c r="O9" s="27"/>
      <c r="P9" s="27"/>
      <c r="Q9" s="27"/>
      <c r="R9" s="27"/>
    </row>
    <row r="10" spans="1:16" s="16" customFormat="1" ht="12" customHeight="1" thickBot="1">
      <c r="A10" s="17">
        <v>34</v>
      </c>
      <c r="B10" s="28" t="s">
        <v>28</v>
      </c>
      <c r="C10" s="29">
        <v>193</v>
      </c>
      <c r="D10" s="30">
        <v>203</v>
      </c>
      <c r="E10" s="32">
        <v>209</v>
      </c>
      <c r="F10" s="45">
        <v>225</v>
      </c>
      <c r="G10" s="32">
        <v>209</v>
      </c>
      <c r="H10" s="30">
        <v>204</v>
      </c>
      <c r="I10" s="23">
        <f t="shared" si="0"/>
        <v>1243</v>
      </c>
      <c r="J10" s="24">
        <f t="shared" si="1"/>
        <v>207.16666666666666</v>
      </c>
      <c r="K10" s="25">
        <f t="shared" si="2"/>
        <v>225</v>
      </c>
      <c r="L10" s="25">
        <f t="shared" si="3"/>
        <v>32</v>
      </c>
      <c r="M10" s="23">
        <v>2</v>
      </c>
      <c r="N10" s="26">
        <f t="shared" si="4"/>
        <v>225</v>
      </c>
      <c r="O10" s="33">
        <f aca="true" t="shared" si="5" ref="O10:O29">MIN(C10:H10)</f>
        <v>193</v>
      </c>
      <c r="P10" s="15"/>
    </row>
    <row r="11" spans="1:16" s="16" customFormat="1" ht="12" customHeight="1" thickBot="1">
      <c r="A11" s="34">
        <v>4</v>
      </c>
      <c r="B11" s="18" t="s">
        <v>34</v>
      </c>
      <c r="C11" s="35">
        <v>192</v>
      </c>
      <c r="D11" s="36">
        <v>207</v>
      </c>
      <c r="E11" s="32">
        <v>204</v>
      </c>
      <c r="F11" s="30">
        <v>203</v>
      </c>
      <c r="G11" s="32">
        <v>221</v>
      </c>
      <c r="H11" s="30">
        <v>213</v>
      </c>
      <c r="I11" s="23">
        <f t="shared" si="0"/>
        <v>1240</v>
      </c>
      <c r="J11" s="24">
        <f t="shared" si="1"/>
        <v>206.66666666666666</v>
      </c>
      <c r="K11" s="25">
        <f t="shared" si="2"/>
        <v>221</v>
      </c>
      <c r="L11" s="25">
        <f t="shared" si="3"/>
        <v>29</v>
      </c>
      <c r="M11" s="23">
        <v>3</v>
      </c>
      <c r="N11" s="26">
        <f t="shared" si="4"/>
        <v>221</v>
      </c>
      <c r="O11" s="33">
        <f t="shared" si="5"/>
        <v>192</v>
      </c>
      <c r="P11" s="15"/>
    </row>
    <row r="12" spans="1:16" s="16" customFormat="1" ht="12" customHeight="1" thickBot="1">
      <c r="A12" s="17">
        <v>27</v>
      </c>
      <c r="B12" s="28" t="s">
        <v>31</v>
      </c>
      <c r="C12" s="19">
        <v>268</v>
      </c>
      <c r="D12" s="21">
        <v>151</v>
      </c>
      <c r="E12" s="32">
        <v>229</v>
      </c>
      <c r="F12" s="45">
        <v>190</v>
      </c>
      <c r="G12" s="32">
        <v>179</v>
      </c>
      <c r="H12" s="30">
        <v>188</v>
      </c>
      <c r="I12" s="23">
        <f t="shared" si="0"/>
        <v>1205</v>
      </c>
      <c r="J12" s="24">
        <f t="shared" si="1"/>
        <v>200.83333333333334</v>
      </c>
      <c r="K12" s="151">
        <f t="shared" si="2"/>
        <v>268</v>
      </c>
      <c r="L12" s="25">
        <f t="shared" si="3"/>
        <v>117</v>
      </c>
      <c r="M12" s="23">
        <v>4</v>
      </c>
      <c r="N12" s="26">
        <f t="shared" si="4"/>
        <v>268</v>
      </c>
      <c r="O12" s="33">
        <f t="shared" si="5"/>
        <v>151</v>
      </c>
      <c r="P12" s="15"/>
    </row>
    <row r="13" spans="1:16" s="16" customFormat="1" ht="12" customHeight="1" thickBot="1">
      <c r="A13" s="17">
        <v>43</v>
      </c>
      <c r="B13" s="18" t="s">
        <v>77</v>
      </c>
      <c r="C13" s="19">
        <v>194</v>
      </c>
      <c r="D13" s="143">
        <v>194</v>
      </c>
      <c r="E13" s="21">
        <v>201</v>
      </c>
      <c r="F13" s="20">
        <v>210</v>
      </c>
      <c r="G13" s="21">
        <v>179</v>
      </c>
      <c r="H13" s="19">
        <v>222</v>
      </c>
      <c r="I13" s="23">
        <f t="shared" si="0"/>
        <v>1200</v>
      </c>
      <c r="J13" s="24">
        <f t="shared" si="1"/>
        <v>200</v>
      </c>
      <c r="K13" s="25">
        <f t="shared" si="2"/>
        <v>222</v>
      </c>
      <c r="L13" s="25">
        <f t="shared" si="3"/>
        <v>43</v>
      </c>
      <c r="M13" s="23">
        <v>5</v>
      </c>
      <c r="N13" s="26">
        <f t="shared" si="4"/>
        <v>222</v>
      </c>
      <c r="O13" s="33">
        <f t="shared" si="5"/>
        <v>179</v>
      </c>
      <c r="P13" s="15"/>
    </row>
    <row r="14" spans="1:16" s="16" customFormat="1" ht="12" customHeight="1" thickBot="1">
      <c r="A14" s="17">
        <v>3</v>
      </c>
      <c r="B14" s="28" t="s">
        <v>29</v>
      </c>
      <c r="C14" s="141">
        <v>183</v>
      </c>
      <c r="D14" s="38">
        <v>174</v>
      </c>
      <c r="E14" s="39">
        <v>208</v>
      </c>
      <c r="F14" s="38">
        <v>225</v>
      </c>
      <c r="G14" s="142">
        <v>209</v>
      </c>
      <c r="H14" s="38">
        <v>199</v>
      </c>
      <c r="I14" s="23">
        <f t="shared" si="0"/>
        <v>1198</v>
      </c>
      <c r="J14" s="24">
        <f t="shared" si="1"/>
        <v>199.66666666666666</v>
      </c>
      <c r="K14" s="25">
        <f t="shared" si="2"/>
        <v>225</v>
      </c>
      <c r="L14" s="25">
        <f t="shared" si="3"/>
        <v>51</v>
      </c>
      <c r="M14" s="23">
        <v>6</v>
      </c>
      <c r="N14" s="26">
        <f t="shared" si="4"/>
        <v>225</v>
      </c>
      <c r="O14" s="33">
        <f t="shared" si="5"/>
        <v>174</v>
      </c>
      <c r="P14" s="15"/>
    </row>
    <row r="15" spans="1:16" s="16" customFormat="1" ht="12" customHeight="1" thickBot="1">
      <c r="A15" s="34">
        <v>11</v>
      </c>
      <c r="B15" s="18" t="s">
        <v>61</v>
      </c>
      <c r="C15" s="19">
        <v>194</v>
      </c>
      <c r="D15" s="21">
        <v>200</v>
      </c>
      <c r="E15" s="21">
        <v>203</v>
      </c>
      <c r="F15" s="21">
        <v>201</v>
      </c>
      <c r="G15" s="21">
        <v>178</v>
      </c>
      <c r="H15" s="37">
        <v>214</v>
      </c>
      <c r="I15" s="23">
        <f t="shared" si="0"/>
        <v>1190</v>
      </c>
      <c r="J15" s="24">
        <f t="shared" si="1"/>
        <v>198.33333333333334</v>
      </c>
      <c r="K15" s="25">
        <f t="shared" si="2"/>
        <v>214</v>
      </c>
      <c r="L15" s="25">
        <f t="shared" si="3"/>
        <v>36</v>
      </c>
      <c r="M15" s="23">
        <v>7</v>
      </c>
      <c r="N15" s="26">
        <f t="shared" si="4"/>
        <v>214</v>
      </c>
      <c r="O15" s="33">
        <f t="shared" si="5"/>
        <v>178</v>
      </c>
      <c r="P15" s="15"/>
    </row>
    <row r="16" spans="1:16" s="16" customFormat="1" ht="12" customHeight="1" thickBot="1">
      <c r="A16" s="34">
        <v>40</v>
      </c>
      <c r="B16" s="18" t="s">
        <v>75</v>
      </c>
      <c r="C16" s="19">
        <v>195</v>
      </c>
      <c r="D16" s="20">
        <v>181</v>
      </c>
      <c r="E16" s="31">
        <v>175</v>
      </c>
      <c r="F16" s="30">
        <v>255</v>
      </c>
      <c r="G16" s="32">
        <v>184</v>
      </c>
      <c r="H16" s="30">
        <v>196</v>
      </c>
      <c r="I16" s="23">
        <f t="shared" si="0"/>
        <v>1186</v>
      </c>
      <c r="J16" s="24">
        <f t="shared" si="1"/>
        <v>197.66666666666666</v>
      </c>
      <c r="K16" s="25">
        <f t="shared" si="2"/>
        <v>255</v>
      </c>
      <c r="L16" s="25">
        <f t="shared" si="3"/>
        <v>80</v>
      </c>
      <c r="M16" s="23">
        <v>8</v>
      </c>
      <c r="N16" s="26">
        <f t="shared" si="4"/>
        <v>255</v>
      </c>
      <c r="O16" s="33">
        <f t="shared" si="5"/>
        <v>175</v>
      </c>
      <c r="P16" s="15"/>
    </row>
    <row r="17" spans="1:16" s="16" customFormat="1" ht="12" customHeight="1" thickBot="1">
      <c r="A17" s="17">
        <v>36</v>
      </c>
      <c r="B17" s="28" t="s">
        <v>63</v>
      </c>
      <c r="C17" s="19">
        <v>158</v>
      </c>
      <c r="D17" s="20">
        <v>180</v>
      </c>
      <c r="E17" s="21">
        <v>215</v>
      </c>
      <c r="F17" s="22">
        <v>154</v>
      </c>
      <c r="G17" s="21">
        <v>264</v>
      </c>
      <c r="H17" s="20">
        <v>214</v>
      </c>
      <c r="I17" s="23">
        <f t="shared" si="0"/>
        <v>1185</v>
      </c>
      <c r="J17" s="24">
        <f t="shared" si="1"/>
        <v>197.5</v>
      </c>
      <c r="K17" s="25">
        <f t="shared" si="2"/>
        <v>264</v>
      </c>
      <c r="L17" s="25">
        <f t="shared" si="3"/>
        <v>110</v>
      </c>
      <c r="M17" s="23">
        <v>9</v>
      </c>
      <c r="N17" s="26">
        <f t="shared" si="4"/>
        <v>264</v>
      </c>
      <c r="O17" s="33">
        <f t="shared" si="5"/>
        <v>154</v>
      </c>
      <c r="P17" s="15"/>
    </row>
    <row r="18" spans="1:16" s="16" customFormat="1" ht="12" customHeight="1" thickBot="1">
      <c r="A18" s="17">
        <v>46</v>
      </c>
      <c r="B18" s="18" t="s">
        <v>41</v>
      </c>
      <c r="C18" s="40">
        <v>164</v>
      </c>
      <c r="D18" s="41">
        <v>184</v>
      </c>
      <c r="E18" s="42">
        <v>178</v>
      </c>
      <c r="F18" s="41">
        <v>218</v>
      </c>
      <c r="G18" s="42">
        <v>213</v>
      </c>
      <c r="H18" s="147">
        <v>215</v>
      </c>
      <c r="I18" s="23">
        <f t="shared" si="0"/>
        <v>1172</v>
      </c>
      <c r="J18" s="24">
        <f t="shared" si="1"/>
        <v>195.33333333333334</v>
      </c>
      <c r="K18" s="25">
        <f t="shared" si="2"/>
        <v>218</v>
      </c>
      <c r="L18" s="25">
        <f t="shared" si="3"/>
        <v>54</v>
      </c>
      <c r="M18" s="23">
        <v>10</v>
      </c>
      <c r="N18" s="26">
        <f t="shared" si="4"/>
        <v>218</v>
      </c>
      <c r="O18" s="33">
        <f t="shared" si="5"/>
        <v>164</v>
      </c>
      <c r="P18" s="15"/>
    </row>
    <row r="19" spans="1:16" s="16" customFormat="1" ht="12" customHeight="1" thickBot="1">
      <c r="A19" s="34">
        <v>8</v>
      </c>
      <c r="B19" s="18" t="s">
        <v>24</v>
      </c>
      <c r="C19" s="19">
        <v>190</v>
      </c>
      <c r="D19" s="20">
        <v>166</v>
      </c>
      <c r="E19" s="21">
        <v>192</v>
      </c>
      <c r="F19" s="20">
        <v>192</v>
      </c>
      <c r="G19" s="21">
        <v>203</v>
      </c>
      <c r="H19" s="22">
        <v>217</v>
      </c>
      <c r="I19" s="23">
        <f t="shared" si="0"/>
        <v>1160</v>
      </c>
      <c r="J19" s="24">
        <f t="shared" si="1"/>
        <v>193.33333333333334</v>
      </c>
      <c r="K19" s="25">
        <f t="shared" si="2"/>
        <v>217</v>
      </c>
      <c r="L19" s="25">
        <f t="shared" si="3"/>
        <v>51</v>
      </c>
      <c r="M19" s="23">
        <v>11</v>
      </c>
      <c r="N19" s="26">
        <f t="shared" si="4"/>
        <v>217</v>
      </c>
      <c r="O19" s="33">
        <f t="shared" si="5"/>
        <v>166</v>
      </c>
      <c r="P19" s="15"/>
    </row>
    <row r="20" spans="1:16" s="16" customFormat="1" ht="12" customHeight="1" thickBot="1">
      <c r="A20" s="34">
        <v>10</v>
      </c>
      <c r="B20" s="28" t="s">
        <v>40</v>
      </c>
      <c r="C20" s="19">
        <v>201</v>
      </c>
      <c r="D20" s="22">
        <v>166</v>
      </c>
      <c r="E20" s="21">
        <v>181</v>
      </c>
      <c r="F20" s="20">
        <v>172</v>
      </c>
      <c r="G20" s="21">
        <v>201</v>
      </c>
      <c r="H20" s="20">
        <v>235</v>
      </c>
      <c r="I20" s="23">
        <f t="shared" si="0"/>
        <v>1156</v>
      </c>
      <c r="J20" s="24">
        <f t="shared" si="1"/>
        <v>192.66666666666666</v>
      </c>
      <c r="K20" s="25">
        <f t="shared" si="2"/>
        <v>235</v>
      </c>
      <c r="L20" s="25">
        <f t="shared" si="3"/>
        <v>69</v>
      </c>
      <c r="M20" s="23">
        <v>12</v>
      </c>
      <c r="N20" s="26">
        <f t="shared" si="4"/>
        <v>235</v>
      </c>
      <c r="O20" s="33">
        <f t="shared" si="5"/>
        <v>166</v>
      </c>
      <c r="P20" s="15"/>
    </row>
    <row r="21" spans="1:16" s="16" customFormat="1" ht="12" customHeight="1" thickBot="1">
      <c r="A21" s="17">
        <v>23</v>
      </c>
      <c r="B21" s="28" t="s">
        <v>43</v>
      </c>
      <c r="C21" s="19">
        <v>168</v>
      </c>
      <c r="D21" s="21">
        <v>231</v>
      </c>
      <c r="E21" s="21">
        <v>199</v>
      </c>
      <c r="F21" s="21">
        <v>175</v>
      </c>
      <c r="G21" s="21">
        <v>169</v>
      </c>
      <c r="H21" s="37">
        <v>202</v>
      </c>
      <c r="I21" s="23">
        <f t="shared" si="0"/>
        <v>1144</v>
      </c>
      <c r="J21" s="24">
        <f t="shared" si="1"/>
        <v>190.66666666666666</v>
      </c>
      <c r="K21" s="25">
        <f t="shared" si="2"/>
        <v>231</v>
      </c>
      <c r="L21" s="25">
        <f t="shared" si="3"/>
        <v>63</v>
      </c>
      <c r="M21" s="23">
        <v>13</v>
      </c>
      <c r="N21" s="26">
        <f t="shared" si="4"/>
        <v>231</v>
      </c>
      <c r="O21" s="33">
        <f t="shared" si="5"/>
        <v>168</v>
      </c>
      <c r="P21" s="15"/>
    </row>
    <row r="22" spans="1:16" s="16" customFormat="1" ht="12" customHeight="1" thickBot="1">
      <c r="A22" s="17">
        <v>35</v>
      </c>
      <c r="B22" s="145" t="s">
        <v>42</v>
      </c>
      <c r="C22" s="40">
        <v>208</v>
      </c>
      <c r="D22" s="41">
        <v>189</v>
      </c>
      <c r="E22" s="42">
        <v>167</v>
      </c>
      <c r="F22" s="144">
        <v>189</v>
      </c>
      <c r="G22" s="42">
        <v>208</v>
      </c>
      <c r="H22" s="41">
        <v>182</v>
      </c>
      <c r="I22" s="23">
        <f t="shared" si="0"/>
        <v>1143</v>
      </c>
      <c r="J22" s="24">
        <f t="shared" si="1"/>
        <v>190.5</v>
      </c>
      <c r="K22" s="25">
        <f t="shared" si="2"/>
        <v>208</v>
      </c>
      <c r="L22" s="25">
        <f t="shared" si="3"/>
        <v>41</v>
      </c>
      <c r="M22" s="23">
        <v>14</v>
      </c>
      <c r="N22" s="26">
        <f t="shared" si="4"/>
        <v>208</v>
      </c>
      <c r="O22" s="33">
        <f t="shared" si="5"/>
        <v>167</v>
      </c>
      <c r="P22" s="15"/>
    </row>
    <row r="23" spans="1:16" s="16" customFormat="1" ht="12" customHeight="1" thickBot="1">
      <c r="A23" s="34">
        <v>12</v>
      </c>
      <c r="B23" s="28" t="s">
        <v>68</v>
      </c>
      <c r="C23" s="19">
        <v>166</v>
      </c>
      <c r="D23" s="20">
        <v>207</v>
      </c>
      <c r="E23" s="21">
        <v>169</v>
      </c>
      <c r="F23" s="20">
        <v>202</v>
      </c>
      <c r="G23" s="21">
        <v>199</v>
      </c>
      <c r="H23" s="35">
        <v>192</v>
      </c>
      <c r="I23" s="43">
        <f t="shared" si="0"/>
        <v>1135</v>
      </c>
      <c r="J23" s="24">
        <f t="shared" si="1"/>
        <v>189.16666666666666</v>
      </c>
      <c r="K23" s="25">
        <f t="shared" si="2"/>
        <v>207</v>
      </c>
      <c r="L23" s="25">
        <f t="shared" si="3"/>
        <v>41</v>
      </c>
      <c r="M23" s="23">
        <v>15</v>
      </c>
      <c r="N23" s="26">
        <f t="shared" si="4"/>
        <v>207</v>
      </c>
      <c r="O23" s="33">
        <f t="shared" si="5"/>
        <v>166</v>
      </c>
      <c r="P23" s="15"/>
    </row>
    <row r="24" spans="1:16" s="16" customFormat="1" ht="12" customHeight="1" thickBot="1">
      <c r="A24" s="34">
        <v>30</v>
      </c>
      <c r="B24" s="50" t="s">
        <v>74</v>
      </c>
      <c r="C24" s="29">
        <v>179</v>
      </c>
      <c r="D24" s="30">
        <v>247</v>
      </c>
      <c r="E24" s="31">
        <v>191</v>
      </c>
      <c r="F24" s="30">
        <v>160</v>
      </c>
      <c r="G24" s="32">
        <v>188</v>
      </c>
      <c r="H24" s="30">
        <v>163</v>
      </c>
      <c r="I24" s="23">
        <f t="shared" si="0"/>
        <v>1128</v>
      </c>
      <c r="J24" s="24">
        <f t="shared" si="1"/>
        <v>188</v>
      </c>
      <c r="K24" s="25">
        <f t="shared" si="2"/>
        <v>247</v>
      </c>
      <c r="L24" s="25">
        <f t="shared" si="3"/>
        <v>87</v>
      </c>
      <c r="M24" s="23">
        <v>16</v>
      </c>
      <c r="N24" s="26">
        <f t="shared" si="4"/>
        <v>247</v>
      </c>
      <c r="O24" s="33">
        <f t="shared" si="5"/>
        <v>160</v>
      </c>
      <c r="P24" s="15"/>
    </row>
    <row r="25" spans="1:16" s="16" customFormat="1" ht="12" customHeight="1" thickBot="1">
      <c r="A25" s="17">
        <v>2</v>
      </c>
      <c r="B25" s="18" t="s">
        <v>26</v>
      </c>
      <c r="C25" s="29">
        <v>180</v>
      </c>
      <c r="D25" s="30">
        <v>187</v>
      </c>
      <c r="E25" s="32">
        <v>183</v>
      </c>
      <c r="F25" s="45">
        <v>193</v>
      </c>
      <c r="G25" s="32">
        <v>189</v>
      </c>
      <c r="H25" s="30">
        <v>190</v>
      </c>
      <c r="I25" s="23">
        <f t="shared" si="0"/>
        <v>1122</v>
      </c>
      <c r="J25" s="24">
        <f t="shared" si="1"/>
        <v>187</v>
      </c>
      <c r="K25" s="25">
        <f t="shared" si="2"/>
        <v>193</v>
      </c>
      <c r="L25" s="25">
        <f t="shared" si="3"/>
        <v>13</v>
      </c>
      <c r="M25" s="23">
        <v>17</v>
      </c>
      <c r="N25" s="26">
        <f t="shared" si="4"/>
        <v>193</v>
      </c>
      <c r="O25" s="33">
        <f t="shared" si="5"/>
        <v>180</v>
      </c>
      <c r="P25" s="15"/>
    </row>
    <row r="26" spans="1:16" s="16" customFormat="1" ht="12" customHeight="1" thickBot="1">
      <c r="A26" s="17">
        <v>29</v>
      </c>
      <c r="B26" s="28" t="s">
        <v>25</v>
      </c>
      <c r="C26" s="29">
        <v>184</v>
      </c>
      <c r="D26" s="30">
        <v>181</v>
      </c>
      <c r="E26" s="32">
        <v>171</v>
      </c>
      <c r="F26" s="45">
        <v>236</v>
      </c>
      <c r="G26" s="32">
        <v>173</v>
      </c>
      <c r="H26" s="30">
        <v>166</v>
      </c>
      <c r="I26" s="23">
        <f t="shared" si="0"/>
        <v>1111</v>
      </c>
      <c r="J26" s="24">
        <f t="shared" si="1"/>
        <v>185.16666666666666</v>
      </c>
      <c r="K26" s="25">
        <f t="shared" si="2"/>
        <v>236</v>
      </c>
      <c r="L26" s="25">
        <f t="shared" si="3"/>
        <v>70</v>
      </c>
      <c r="M26" s="23">
        <v>18</v>
      </c>
      <c r="N26" s="26">
        <f t="shared" si="4"/>
        <v>236</v>
      </c>
      <c r="O26" s="33">
        <f t="shared" si="5"/>
        <v>166</v>
      </c>
      <c r="P26" s="15"/>
    </row>
    <row r="27" spans="1:21" s="16" customFormat="1" ht="12" customHeight="1" thickBot="1">
      <c r="A27" s="34">
        <v>6</v>
      </c>
      <c r="B27" s="18" t="s">
        <v>44</v>
      </c>
      <c r="C27" s="29">
        <v>199</v>
      </c>
      <c r="D27" s="45">
        <v>205</v>
      </c>
      <c r="E27" s="32">
        <v>191</v>
      </c>
      <c r="F27" s="30">
        <v>157</v>
      </c>
      <c r="G27" s="32">
        <v>178</v>
      </c>
      <c r="H27" s="30">
        <v>180</v>
      </c>
      <c r="I27" s="23">
        <f t="shared" si="0"/>
        <v>1110</v>
      </c>
      <c r="J27" s="24">
        <f t="shared" si="1"/>
        <v>185</v>
      </c>
      <c r="K27" s="25">
        <f t="shared" si="2"/>
        <v>205</v>
      </c>
      <c r="L27" s="25">
        <f t="shared" si="3"/>
        <v>48</v>
      </c>
      <c r="M27" s="23">
        <v>19</v>
      </c>
      <c r="N27" s="26">
        <f t="shared" si="4"/>
        <v>205</v>
      </c>
      <c r="O27" s="33">
        <f t="shared" si="5"/>
        <v>157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17">
        <v>1</v>
      </c>
      <c r="B28" s="140" t="s">
        <v>39</v>
      </c>
      <c r="C28" s="29">
        <v>170</v>
      </c>
      <c r="D28" s="30">
        <v>234</v>
      </c>
      <c r="E28" s="146">
        <v>163</v>
      </c>
      <c r="F28" s="30">
        <v>180</v>
      </c>
      <c r="G28" s="31">
        <v>162</v>
      </c>
      <c r="H28" s="30">
        <v>189</v>
      </c>
      <c r="I28" s="23">
        <f t="shared" si="0"/>
        <v>1098</v>
      </c>
      <c r="J28" s="24">
        <f t="shared" si="1"/>
        <v>183</v>
      </c>
      <c r="K28" s="25">
        <f t="shared" si="2"/>
        <v>234</v>
      </c>
      <c r="L28" s="25">
        <f t="shared" si="3"/>
        <v>72</v>
      </c>
      <c r="M28" s="23">
        <v>20</v>
      </c>
      <c r="N28" s="26">
        <f t="shared" si="4"/>
        <v>234</v>
      </c>
      <c r="O28" s="33">
        <f t="shared" si="5"/>
        <v>162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17">
        <v>15</v>
      </c>
      <c r="B29" s="18" t="s">
        <v>37</v>
      </c>
      <c r="C29" s="29">
        <v>158</v>
      </c>
      <c r="D29" s="45">
        <v>166</v>
      </c>
      <c r="E29" s="32">
        <v>244</v>
      </c>
      <c r="F29" s="30">
        <v>158</v>
      </c>
      <c r="G29" s="32">
        <v>177</v>
      </c>
      <c r="H29" s="30">
        <v>195</v>
      </c>
      <c r="I29" s="23">
        <f t="shared" si="0"/>
        <v>1098</v>
      </c>
      <c r="J29" s="24">
        <f t="shared" si="1"/>
        <v>183</v>
      </c>
      <c r="K29" s="25">
        <f t="shared" si="2"/>
        <v>244</v>
      </c>
      <c r="L29" s="25">
        <f t="shared" si="3"/>
        <v>86</v>
      </c>
      <c r="M29" s="23">
        <v>21</v>
      </c>
      <c r="N29" s="26">
        <f t="shared" si="4"/>
        <v>244</v>
      </c>
      <c r="O29" s="33">
        <f t="shared" si="5"/>
        <v>158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48">
        <v>22</v>
      </c>
      <c r="B30" s="18" t="s">
        <v>67</v>
      </c>
      <c r="C30" s="47">
        <v>202</v>
      </c>
      <c r="D30" s="30">
        <v>173</v>
      </c>
      <c r="E30" s="32">
        <v>192</v>
      </c>
      <c r="F30" s="30">
        <v>179</v>
      </c>
      <c r="G30" s="32">
        <v>178</v>
      </c>
      <c r="H30" s="30">
        <v>172</v>
      </c>
      <c r="I30" s="23">
        <f t="shared" si="0"/>
        <v>1096</v>
      </c>
      <c r="J30" s="24">
        <f t="shared" si="1"/>
        <v>182.66666666666666</v>
      </c>
      <c r="K30" s="25">
        <f t="shared" si="2"/>
        <v>202</v>
      </c>
      <c r="L30" s="25">
        <f t="shared" si="3"/>
        <v>30</v>
      </c>
      <c r="M30" s="23">
        <v>22</v>
      </c>
      <c r="N30" s="26">
        <f t="shared" si="4"/>
        <v>202</v>
      </c>
      <c r="O30" s="33">
        <f>MIN(C31:H31)</f>
        <v>143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34">
        <v>5</v>
      </c>
      <c r="B31" s="18" t="s">
        <v>62</v>
      </c>
      <c r="C31" s="29">
        <v>196</v>
      </c>
      <c r="D31" s="45">
        <v>176</v>
      </c>
      <c r="E31" s="32">
        <v>162</v>
      </c>
      <c r="F31" s="30">
        <v>184</v>
      </c>
      <c r="G31" s="32">
        <v>225</v>
      </c>
      <c r="H31" s="30">
        <v>143</v>
      </c>
      <c r="I31" s="23">
        <f t="shared" si="0"/>
        <v>1086</v>
      </c>
      <c r="J31" s="24">
        <f t="shared" si="1"/>
        <v>181</v>
      </c>
      <c r="K31" s="25">
        <f t="shared" si="2"/>
        <v>225</v>
      </c>
      <c r="L31" s="25">
        <f t="shared" si="3"/>
        <v>82</v>
      </c>
      <c r="M31" s="23">
        <v>23</v>
      </c>
      <c r="N31" s="26" t="e">
        <f>MAX(#REF!)</f>
        <v>#REF!</v>
      </c>
      <c r="O31" s="33" t="e">
        <f>MIN(#REF!)</f>
        <v>#REF!</v>
      </c>
      <c r="P31" s="15"/>
      <c r="Q31" s="15"/>
      <c r="R31" s="15"/>
      <c r="S31" s="15"/>
      <c r="T31" s="15"/>
      <c r="U31" s="15"/>
    </row>
    <row r="32" spans="1:21" s="16" customFormat="1" ht="12.75" customHeight="1" thickBot="1">
      <c r="A32" s="46">
        <v>45</v>
      </c>
      <c r="B32" s="28" t="s">
        <v>76</v>
      </c>
      <c r="C32" s="47">
        <v>160</v>
      </c>
      <c r="D32" s="30">
        <v>177</v>
      </c>
      <c r="E32" s="32">
        <v>191</v>
      </c>
      <c r="F32" s="30">
        <v>149</v>
      </c>
      <c r="G32" s="32">
        <v>181</v>
      </c>
      <c r="H32" s="30">
        <v>215</v>
      </c>
      <c r="I32" s="23">
        <f t="shared" si="0"/>
        <v>1073</v>
      </c>
      <c r="J32" s="24">
        <f t="shared" si="1"/>
        <v>178.83333333333334</v>
      </c>
      <c r="K32" s="25">
        <f t="shared" si="2"/>
        <v>215</v>
      </c>
      <c r="L32" s="25">
        <f t="shared" si="3"/>
        <v>66</v>
      </c>
      <c r="M32" s="23">
        <v>24</v>
      </c>
      <c r="N32" s="26">
        <f>MAX(C31:H31)</f>
        <v>225</v>
      </c>
      <c r="O32" s="33">
        <f>MIN(C30:H30)</f>
        <v>172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46">
        <v>38</v>
      </c>
      <c r="B33" s="28" t="s">
        <v>81</v>
      </c>
      <c r="C33" s="29">
        <v>169</v>
      </c>
      <c r="D33" s="30">
        <v>194</v>
      </c>
      <c r="E33" s="32">
        <v>189</v>
      </c>
      <c r="F33" s="45">
        <v>185</v>
      </c>
      <c r="G33" s="32">
        <v>183</v>
      </c>
      <c r="H33" s="30">
        <v>150</v>
      </c>
      <c r="I33" s="23">
        <f t="shared" si="0"/>
        <v>1070</v>
      </c>
      <c r="J33" s="24">
        <f t="shared" si="1"/>
        <v>178.33333333333334</v>
      </c>
      <c r="K33" s="25">
        <f t="shared" si="2"/>
        <v>194</v>
      </c>
      <c r="L33" s="25">
        <f t="shared" si="3"/>
        <v>44</v>
      </c>
      <c r="M33" s="23">
        <v>25</v>
      </c>
      <c r="N33" s="26">
        <f>MAX(C32:H32)</f>
        <v>215</v>
      </c>
      <c r="O33" s="33">
        <f>MIN(C32:H32)</f>
        <v>149</v>
      </c>
      <c r="P33" s="15"/>
      <c r="Q33" s="15"/>
      <c r="R33" s="15"/>
      <c r="S33" s="15"/>
      <c r="T33" s="15"/>
      <c r="U33" s="15"/>
    </row>
    <row r="34" spans="1:21" s="16" customFormat="1" ht="12.75" customHeight="1" thickBot="1">
      <c r="A34" s="46">
        <v>28</v>
      </c>
      <c r="B34" s="28" t="s">
        <v>78</v>
      </c>
      <c r="C34" s="29">
        <v>169</v>
      </c>
      <c r="D34" s="30">
        <v>173</v>
      </c>
      <c r="E34" s="32">
        <v>214</v>
      </c>
      <c r="F34" s="45">
        <v>147</v>
      </c>
      <c r="G34" s="32">
        <v>194</v>
      </c>
      <c r="H34" s="30">
        <v>169</v>
      </c>
      <c r="I34" s="23">
        <f t="shared" si="0"/>
        <v>1066</v>
      </c>
      <c r="J34" s="24">
        <f t="shared" si="1"/>
        <v>177.66666666666666</v>
      </c>
      <c r="K34" s="25">
        <f t="shared" si="2"/>
        <v>214</v>
      </c>
      <c r="L34" s="25">
        <f t="shared" si="3"/>
        <v>67</v>
      </c>
      <c r="M34" s="23">
        <v>26</v>
      </c>
      <c r="N34" s="26">
        <f>MAX(C33:H33)</f>
        <v>194</v>
      </c>
      <c r="O34" s="33">
        <f>MIN(C33:H33)</f>
        <v>150</v>
      </c>
      <c r="P34" s="15"/>
      <c r="Q34" s="15"/>
      <c r="R34" s="49"/>
      <c r="S34" s="15"/>
      <c r="T34" s="15"/>
      <c r="U34" s="15"/>
    </row>
    <row r="35" spans="1:21" s="16" customFormat="1" ht="12.75" customHeight="1" thickBot="1">
      <c r="A35" s="48">
        <v>17</v>
      </c>
      <c r="B35" s="50" t="s">
        <v>64</v>
      </c>
      <c r="C35" s="29">
        <v>203</v>
      </c>
      <c r="D35" s="30">
        <v>171</v>
      </c>
      <c r="E35" s="32">
        <v>159</v>
      </c>
      <c r="F35" s="30">
        <v>181</v>
      </c>
      <c r="G35" s="32">
        <v>187</v>
      </c>
      <c r="H35" s="45">
        <v>161</v>
      </c>
      <c r="I35" s="23">
        <f t="shared" si="0"/>
        <v>1062</v>
      </c>
      <c r="J35" s="24">
        <f t="shared" si="1"/>
        <v>177</v>
      </c>
      <c r="K35" s="25">
        <f t="shared" si="2"/>
        <v>203</v>
      </c>
      <c r="L35" s="25">
        <f t="shared" si="3"/>
        <v>44</v>
      </c>
      <c r="M35" s="23">
        <v>27</v>
      </c>
      <c r="N35" s="26">
        <f>MAX(C34:H34)</f>
        <v>214</v>
      </c>
      <c r="O35" s="33">
        <f>MIN(C34:H34)</f>
        <v>147</v>
      </c>
      <c r="P35" s="15"/>
      <c r="Q35" s="15"/>
      <c r="R35" s="15"/>
      <c r="S35" s="15"/>
      <c r="T35" s="15"/>
      <c r="U35" s="15"/>
    </row>
    <row r="36" spans="1:21" s="16" customFormat="1" ht="12.75" customHeight="1" thickBot="1">
      <c r="A36" s="48">
        <v>19</v>
      </c>
      <c r="B36" s="50" t="s">
        <v>60</v>
      </c>
      <c r="C36" s="29">
        <v>174</v>
      </c>
      <c r="D36" s="30">
        <v>175</v>
      </c>
      <c r="E36" s="32">
        <v>178</v>
      </c>
      <c r="F36" s="45">
        <v>192</v>
      </c>
      <c r="G36" s="32">
        <v>186</v>
      </c>
      <c r="H36" s="30">
        <v>156</v>
      </c>
      <c r="I36" s="23">
        <f t="shared" si="0"/>
        <v>1061</v>
      </c>
      <c r="J36" s="24">
        <f t="shared" si="1"/>
        <v>176.83333333333334</v>
      </c>
      <c r="K36" s="25">
        <f t="shared" si="2"/>
        <v>192</v>
      </c>
      <c r="L36" s="25">
        <f t="shared" si="3"/>
        <v>36</v>
      </c>
      <c r="M36" s="23">
        <v>28</v>
      </c>
      <c r="N36" s="26" t="e">
        <f>MAX(#REF!)</f>
        <v>#REF!</v>
      </c>
      <c r="O36" s="33" t="e">
        <f>MIN(#REF!)</f>
        <v>#REF!</v>
      </c>
      <c r="P36" s="15"/>
      <c r="Q36" s="15"/>
      <c r="R36" s="15"/>
      <c r="S36" s="15"/>
      <c r="T36" s="15"/>
      <c r="U36" s="15"/>
    </row>
    <row r="37" spans="1:21" s="16" customFormat="1" ht="12.75" customHeight="1" thickBot="1">
      <c r="A37" s="46">
        <v>24</v>
      </c>
      <c r="B37" s="44" t="s">
        <v>36</v>
      </c>
      <c r="C37" s="29">
        <v>155</v>
      </c>
      <c r="D37" s="30">
        <v>182</v>
      </c>
      <c r="E37" s="32">
        <v>168</v>
      </c>
      <c r="F37" s="30">
        <v>170</v>
      </c>
      <c r="G37" s="31">
        <v>222</v>
      </c>
      <c r="H37" s="30">
        <v>162</v>
      </c>
      <c r="I37" s="23">
        <f t="shared" si="0"/>
        <v>1059</v>
      </c>
      <c r="J37" s="24">
        <f t="shared" si="1"/>
        <v>176.5</v>
      </c>
      <c r="K37" s="25">
        <f t="shared" si="2"/>
        <v>222</v>
      </c>
      <c r="L37" s="25">
        <f t="shared" si="3"/>
        <v>67</v>
      </c>
      <c r="M37" s="23">
        <v>29</v>
      </c>
      <c r="N37" s="26">
        <f>MAX(C35:H35)</f>
        <v>203</v>
      </c>
      <c r="O37" s="33">
        <f>MIN(C35:H35)</f>
        <v>159</v>
      </c>
      <c r="P37" s="15"/>
      <c r="Q37" s="15"/>
      <c r="R37" s="15"/>
      <c r="S37" s="15"/>
      <c r="T37" s="15"/>
      <c r="U37" s="15"/>
    </row>
    <row r="38" spans="1:21" s="16" customFormat="1" ht="12.75" customHeight="1" thickBot="1">
      <c r="A38" s="46">
        <v>44</v>
      </c>
      <c r="B38" s="44" t="s">
        <v>45</v>
      </c>
      <c r="C38" s="29">
        <v>166</v>
      </c>
      <c r="D38" s="30">
        <v>170</v>
      </c>
      <c r="E38" s="32">
        <v>165</v>
      </c>
      <c r="F38" s="45">
        <v>156</v>
      </c>
      <c r="G38" s="32">
        <v>165</v>
      </c>
      <c r="H38" s="30">
        <v>226</v>
      </c>
      <c r="I38" s="23">
        <f t="shared" si="0"/>
        <v>1048</v>
      </c>
      <c r="J38" s="24">
        <f t="shared" si="1"/>
        <v>174.66666666666666</v>
      </c>
      <c r="K38" s="25">
        <f t="shared" si="2"/>
        <v>226</v>
      </c>
      <c r="L38" s="25">
        <f t="shared" si="3"/>
        <v>70</v>
      </c>
      <c r="M38" s="23">
        <v>30</v>
      </c>
      <c r="N38" s="26">
        <f>MAX(C36:H36)</f>
        <v>192</v>
      </c>
      <c r="O38" s="33">
        <f>MIN(C36:H36)</f>
        <v>156</v>
      </c>
      <c r="P38" s="15"/>
      <c r="Q38" s="15"/>
      <c r="R38" s="15"/>
      <c r="S38" s="15"/>
      <c r="T38" s="15"/>
      <c r="U38" s="15"/>
    </row>
    <row r="39" spans="1:21" s="16" customFormat="1" ht="12.75" customHeight="1" thickBot="1">
      <c r="A39" s="46">
        <v>21</v>
      </c>
      <c r="B39" s="44" t="s">
        <v>69</v>
      </c>
      <c r="C39" s="29">
        <v>165</v>
      </c>
      <c r="D39" s="30">
        <v>190</v>
      </c>
      <c r="E39" s="148">
        <v>211</v>
      </c>
      <c r="F39" s="30">
        <v>160</v>
      </c>
      <c r="G39" s="32">
        <v>158</v>
      </c>
      <c r="H39" s="30">
        <v>157</v>
      </c>
      <c r="I39" s="23">
        <f t="shared" si="0"/>
        <v>1041</v>
      </c>
      <c r="J39" s="24">
        <f t="shared" si="1"/>
        <v>173.5</v>
      </c>
      <c r="K39" s="25">
        <f t="shared" si="2"/>
        <v>211</v>
      </c>
      <c r="L39" s="25">
        <f t="shared" si="3"/>
        <v>54</v>
      </c>
      <c r="M39" s="23">
        <v>31</v>
      </c>
      <c r="N39" s="26" t="e">
        <f>MAX(#REF!)</f>
        <v>#REF!</v>
      </c>
      <c r="O39" s="33" t="e">
        <f>MIN(#REF!)</f>
        <v>#REF!</v>
      </c>
      <c r="P39" s="15"/>
      <c r="Q39" s="15"/>
      <c r="R39" s="15"/>
      <c r="S39" s="15"/>
      <c r="T39" s="15"/>
      <c r="U39" s="15"/>
    </row>
    <row r="40" spans="1:21" s="16" customFormat="1" ht="12.75" customHeight="1" thickBot="1">
      <c r="A40" s="46">
        <v>16</v>
      </c>
      <c r="B40" s="44" t="s">
        <v>22</v>
      </c>
      <c r="C40" s="29">
        <v>157</v>
      </c>
      <c r="D40" s="30">
        <v>178</v>
      </c>
      <c r="E40" s="31">
        <v>170</v>
      </c>
      <c r="F40" s="30">
        <v>180</v>
      </c>
      <c r="G40" s="32">
        <v>178</v>
      </c>
      <c r="H40" s="30">
        <v>168</v>
      </c>
      <c r="I40" s="23">
        <f t="shared" si="0"/>
        <v>1031</v>
      </c>
      <c r="J40" s="24">
        <f t="shared" si="1"/>
        <v>171.83333333333334</v>
      </c>
      <c r="K40" s="25">
        <f t="shared" si="2"/>
        <v>180</v>
      </c>
      <c r="L40" s="25">
        <f t="shared" si="3"/>
        <v>23</v>
      </c>
      <c r="M40" s="23">
        <v>32</v>
      </c>
      <c r="N40" s="26" t="e">
        <f>MAX(#REF!)</f>
        <v>#REF!</v>
      </c>
      <c r="O40" s="33"/>
      <c r="P40" s="15"/>
      <c r="Q40" s="15"/>
      <c r="R40" s="15"/>
      <c r="S40" s="15"/>
      <c r="T40" s="15"/>
      <c r="U40" s="15"/>
    </row>
    <row r="41" spans="1:21" s="16" customFormat="1" ht="12.75" customHeight="1" thickBot="1">
      <c r="A41" s="46">
        <v>42</v>
      </c>
      <c r="B41" s="44" t="s">
        <v>33</v>
      </c>
      <c r="C41" s="29">
        <v>157</v>
      </c>
      <c r="D41" s="30">
        <v>151</v>
      </c>
      <c r="E41" s="32">
        <v>165</v>
      </c>
      <c r="F41" s="45">
        <v>157</v>
      </c>
      <c r="G41" s="32">
        <v>165</v>
      </c>
      <c r="H41" s="30">
        <v>191</v>
      </c>
      <c r="I41" s="23">
        <f t="shared" si="0"/>
        <v>986</v>
      </c>
      <c r="J41" s="24">
        <f t="shared" si="1"/>
        <v>164.33333333333334</v>
      </c>
      <c r="K41" s="25">
        <f t="shared" si="2"/>
        <v>191</v>
      </c>
      <c r="L41" s="25">
        <f t="shared" si="3"/>
        <v>40</v>
      </c>
      <c r="M41" s="23">
        <v>33</v>
      </c>
      <c r="N41" s="26" t="e">
        <f>MAX(#REF!)</f>
        <v>#REF!</v>
      </c>
      <c r="O41" s="33"/>
      <c r="P41" s="15"/>
      <c r="Q41" s="15"/>
      <c r="R41" s="15"/>
      <c r="S41" s="15"/>
      <c r="T41" s="15"/>
      <c r="U41" s="15"/>
    </row>
    <row r="42" spans="1:21" s="16" customFormat="1" ht="12.75" customHeight="1" thickBot="1">
      <c r="A42" s="46">
        <v>14</v>
      </c>
      <c r="B42" s="44" t="s">
        <v>66</v>
      </c>
      <c r="C42" s="29">
        <v>157</v>
      </c>
      <c r="D42" s="30">
        <v>190</v>
      </c>
      <c r="E42" s="32">
        <v>151</v>
      </c>
      <c r="F42" s="30">
        <v>155</v>
      </c>
      <c r="G42" s="31">
        <v>162</v>
      </c>
      <c r="H42" s="30">
        <v>145</v>
      </c>
      <c r="I42" s="23">
        <f t="shared" si="0"/>
        <v>960</v>
      </c>
      <c r="J42" s="24">
        <f t="shared" si="1"/>
        <v>160</v>
      </c>
      <c r="K42" s="25">
        <f t="shared" si="2"/>
        <v>190</v>
      </c>
      <c r="L42" s="25">
        <f t="shared" si="3"/>
        <v>45</v>
      </c>
      <c r="M42" s="23">
        <v>34</v>
      </c>
      <c r="N42" s="26" t="e">
        <f>MAX(#REF!)</f>
        <v>#REF!</v>
      </c>
      <c r="O42" s="33"/>
      <c r="P42" s="15"/>
      <c r="Q42" s="15"/>
      <c r="R42" s="15"/>
      <c r="S42" s="15"/>
      <c r="T42" s="15"/>
      <c r="U42" s="15"/>
    </row>
    <row r="43" spans="1:21" s="16" customFormat="1" ht="12.75" customHeight="1" thickBot="1">
      <c r="A43" s="46">
        <v>39</v>
      </c>
      <c r="B43" s="44" t="s">
        <v>72</v>
      </c>
      <c r="C43" s="29">
        <v>179</v>
      </c>
      <c r="D43" s="45">
        <v>158</v>
      </c>
      <c r="E43" s="32">
        <v>146</v>
      </c>
      <c r="F43" s="30">
        <v>151</v>
      </c>
      <c r="G43" s="32">
        <v>163</v>
      </c>
      <c r="H43" s="30">
        <v>160</v>
      </c>
      <c r="I43" s="23">
        <f t="shared" si="0"/>
        <v>957</v>
      </c>
      <c r="J43" s="24">
        <f t="shared" si="1"/>
        <v>159.5</v>
      </c>
      <c r="K43" s="25">
        <f t="shared" si="2"/>
        <v>179</v>
      </c>
      <c r="L43" s="25">
        <f t="shared" si="3"/>
        <v>33</v>
      </c>
      <c r="M43" s="23">
        <v>35</v>
      </c>
      <c r="N43" s="26" t="e">
        <f>MAX(#REF!)</f>
        <v>#REF!</v>
      </c>
      <c r="O43" s="33"/>
      <c r="P43" s="15"/>
      <c r="Q43" s="15"/>
      <c r="R43" s="15"/>
      <c r="S43" s="15"/>
      <c r="T43" s="15"/>
      <c r="U43" s="15"/>
    </row>
    <row r="44" spans="1:21" s="16" customFormat="1" ht="12.75" customHeight="1" thickBot="1">
      <c r="A44" s="46">
        <v>31</v>
      </c>
      <c r="B44" s="44" t="s">
        <v>30</v>
      </c>
      <c r="C44" s="29">
        <v>146</v>
      </c>
      <c r="D44" s="30">
        <v>171</v>
      </c>
      <c r="E44" s="32">
        <v>142</v>
      </c>
      <c r="F44" s="45">
        <v>167</v>
      </c>
      <c r="G44" s="32">
        <v>169</v>
      </c>
      <c r="H44" s="30">
        <v>148</v>
      </c>
      <c r="I44" s="23">
        <f t="shared" si="0"/>
        <v>943</v>
      </c>
      <c r="J44" s="24">
        <f t="shared" si="1"/>
        <v>157.16666666666666</v>
      </c>
      <c r="K44" s="25">
        <f t="shared" si="2"/>
        <v>171</v>
      </c>
      <c r="L44" s="25">
        <f t="shared" si="3"/>
        <v>29</v>
      </c>
      <c r="M44" s="23">
        <v>36</v>
      </c>
      <c r="N44" s="26" t="e">
        <f>MAX(#REF!)</f>
        <v>#REF!</v>
      </c>
      <c r="O44" s="33"/>
      <c r="P44" s="15"/>
      <c r="Q44" s="15"/>
      <c r="R44" s="15"/>
      <c r="S44" s="15"/>
      <c r="T44" s="15"/>
      <c r="U44" s="15"/>
    </row>
    <row r="45" spans="1:21" s="16" customFormat="1" ht="12.75" customHeight="1" thickBot="1">
      <c r="A45" s="46">
        <v>32</v>
      </c>
      <c r="B45" s="44" t="s">
        <v>79</v>
      </c>
      <c r="C45" s="29">
        <v>154</v>
      </c>
      <c r="D45" s="30">
        <v>166</v>
      </c>
      <c r="E45" s="32">
        <v>140</v>
      </c>
      <c r="F45" s="45">
        <v>147</v>
      </c>
      <c r="G45" s="32">
        <v>154</v>
      </c>
      <c r="H45" s="30">
        <v>121</v>
      </c>
      <c r="I45" s="23">
        <f t="shared" si="0"/>
        <v>882</v>
      </c>
      <c r="J45" s="24">
        <f t="shared" si="1"/>
        <v>147</v>
      </c>
      <c r="K45" s="25">
        <f t="shared" si="2"/>
        <v>166</v>
      </c>
      <c r="L45" s="25">
        <f t="shared" si="3"/>
        <v>45</v>
      </c>
      <c r="M45" s="23">
        <v>37</v>
      </c>
      <c r="N45" s="26" t="e">
        <f>MAX(#REF!)</f>
        <v>#REF!</v>
      </c>
      <c r="O45" s="33"/>
      <c r="P45" s="15"/>
      <c r="Q45" s="15"/>
      <c r="R45" s="15"/>
      <c r="S45" s="15"/>
      <c r="T45" s="15"/>
      <c r="U45" s="15"/>
    </row>
    <row r="46" spans="1:21" s="16" customFormat="1" ht="12.75" customHeight="1" thickBot="1">
      <c r="A46" s="48">
        <v>7</v>
      </c>
      <c r="B46" s="50" t="s">
        <v>65</v>
      </c>
      <c r="C46" s="47">
        <v>126</v>
      </c>
      <c r="D46" s="30">
        <v>115</v>
      </c>
      <c r="E46" s="32">
        <v>124</v>
      </c>
      <c r="F46" s="30">
        <v>122</v>
      </c>
      <c r="G46" s="32">
        <v>117</v>
      </c>
      <c r="H46" s="30">
        <v>156</v>
      </c>
      <c r="I46" s="23">
        <f t="shared" si="0"/>
        <v>760</v>
      </c>
      <c r="J46" s="24">
        <f t="shared" si="1"/>
        <v>126.66666666666667</v>
      </c>
      <c r="K46" s="25">
        <f t="shared" si="2"/>
        <v>156</v>
      </c>
      <c r="L46" s="25">
        <f t="shared" si="3"/>
        <v>41</v>
      </c>
      <c r="M46" s="23">
        <v>38</v>
      </c>
      <c r="N46" s="26" t="e">
        <f>MAX(#REF!)</f>
        <v>#REF!</v>
      </c>
      <c r="O46" s="33" t="e">
        <f>MIN(#REF!)</f>
        <v>#REF!</v>
      </c>
      <c r="P46" s="15"/>
      <c r="Q46" s="15"/>
      <c r="R46" s="15"/>
      <c r="S46" s="15"/>
      <c r="T46" s="15"/>
      <c r="U46" s="15"/>
    </row>
    <row r="47" spans="1:21" s="16" customFormat="1" ht="12" customHeight="1" thickBot="1">
      <c r="A47" s="153" t="s">
        <v>12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26">
        <f aca="true" t="shared" si="6" ref="N47:N57">MAX(C47:H47)</f>
        <v>0</v>
      </c>
      <c r="O47" s="51"/>
      <c r="P47" s="15"/>
      <c r="Q47" s="15"/>
      <c r="R47" s="15"/>
      <c r="S47" s="15"/>
      <c r="T47" s="15"/>
      <c r="U47" s="15"/>
    </row>
    <row r="48" spans="1:21" s="58" customFormat="1" ht="12" customHeight="1" thickBot="1">
      <c r="A48" s="52"/>
      <c r="B48" s="53" t="s">
        <v>4</v>
      </c>
      <c r="C48" s="54">
        <v>1</v>
      </c>
      <c r="D48" s="54">
        <v>2</v>
      </c>
      <c r="E48" s="54">
        <v>3</v>
      </c>
      <c r="F48" s="54">
        <v>4</v>
      </c>
      <c r="G48" s="54">
        <v>5</v>
      </c>
      <c r="H48" s="54">
        <v>6</v>
      </c>
      <c r="I48" s="55" t="s">
        <v>5</v>
      </c>
      <c r="J48" s="55" t="s">
        <v>6</v>
      </c>
      <c r="K48" s="55" t="s">
        <v>7</v>
      </c>
      <c r="L48" s="55" t="s">
        <v>8</v>
      </c>
      <c r="M48" s="55" t="s">
        <v>9</v>
      </c>
      <c r="N48" s="26">
        <f t="shared" si="6"/>
        <v>6</v>
      </c>
      <c r="O48" s="56" t="s">
        <v>11</v>
      </c>
      <c r="P48" s="57"/>
      <c r="Q48" s="57"/>
      <c r="R48" s="57"/>
      <c r="S48" s="57"/>
      <c r="T48" s="57"/>
      <c r="U48" s="57"/>
    </row>
    <row r="49" spans="1:21" s="16" customFormat="1" ht="12" customHeight="1" thickBot="1">
      <c r="A49" s="17">
        <v>9</v>
      </c>
      <c r="B49" s="28" t="s">
        <v>23</v>
      </c>
      <c r="C49" s="29">
        <v>190</v>
      </c>
      <c r="D49" s="59">
        <v>212</v>
      </c>
      <c r="E49" s="60">
        <v>190</v>
      </c>
      <c r="F49" s="59">
        <v>200</v>
      </c>
      <c r="G49" s="60">
        <v>183</v>
      </c>
      <c r="H49" s="45">
        <v>199</v>
      </c>
      <c r="I49" s="61">
        <f aca="true" t="shared" si="7" ref="I49:I57">IF(C49&lt;&gt;"",SUM(C49:H49),"")</f>
        <v>1174</v>
      </c>
      <c r="J49" s="62">
        <f aca="true" t="shared" si="8" ref="J49:J57">IF(C49&lt;&gt;"",AVERAGE(C49:H49),"")</f>
        <v>195.66666666666666</v>
      </c>
      <c r="K49" s="63">
        <f aca="true" t="shared" si="9" ref="K49:K57">IF(C49&lt;&gt;"",MAX(C49:H49),"")</f>
        <v>212</v>
      </c>
      <c r="L49" s="63">
        <f aca="true" t="shared" si="10" ref="L49:L57">IF(D49&lt;&gt;"",MAX(C49:H49)-MIN(C49:H49),"")</f>
        <v>29</v>
      </c>
      <c r="M49" s="61">
        <v>1</v>
      </c>
      <c r="N49" s="26">
        <f t="shared" si="6"/>
        <v>212</v>
      </c>
      <c r="O49" s="64">
        <f aca="true" t="shared" si="11" ref="O49:O56">MIN(C49:H49)</f>
        <v>183</v>
      </c>
      <c r="P49" s="15"/>
      <c r="Q49" s="15"/>
      <c r="R49" s="15"/>
      <c r="S49" s="15"/>
      <c r="T49" s="15"/>
      <c r="U49" s="15"/>
    </row>
    <row r="50" spans="1:21" s="69" customFormat="1" ht="12" customHeight="1" thickBot="1">
      <c r="A50" s="17">
        <v>18</v>
      </c>
      <c r="B50" s="28" t="s">
        <v>27</v>
      </c>
      <c r="C50" s="19">
        <v>160</v>
      </c>
      <c r="D50" s="65">
        <v>174</v>
      </c>
      <c r="E50" s="31">
        <v>190</v>
      </c>
      <c r="F50" s="59">
        <v>174</v>
      </c>
      <c r="G50" s="60">
        <v>194</v>
      </c>
      <c r="H50" s="59">
        <v>180</v>
      </c>
      <c r="I50" s="61">
        <f t="shared" si="7"/>
        <v>1072</v>
      </c>
      <c r="J50" s="62">
        <f t="shared" si="8"/>
        <v>178.66666666666666</v>
      </c>
      <c r="K50" s="66">
        <f t="shared" si="9"/>
        <v>194</v>
      </c>
      <c r="L50" s="66">
        <f t="shared" si="10"/>
        <v>34</v>
      </c>
      <c r="M50" s="67">
        <v>2</v>
      </c>
      <c r="N50" s="26">
        <f t="shared" si="6"/>
        <v>194</v>
      </c>
      <c r="O50" s="64">
        <f t="shared" si="11"/>
        <v>160</v>
      </c>
      <c r="P50" s="68"/>
      <c r="Q50" s="68"/>
      <c r="R50" s="68"/>
      <c r="S50" s="68"/>
      <c r="T50" s="68"/>
      <c r="U50" s="68"/>
    </row>
    <row r="51" spans="1:21" s="69" customFormat="1" ht="12" customHeight="1" thickBot="1">
      <c r="A51" s="34">
        <v>33</v>
      </c>
      <c r="B51" s="18" t="s">
        <v>35</v>
      </c>
      <c r="C51" s="70">
        <v>210</v>
      </c>
      <c r="D51" s="71">
        <v>149</v>
      </c>
      <c r="E51" s="35">
        <v>196</v>
      </c>
      <c r="F51" s="72">
        <v>183</v>
      </c>
      <c r="G51" s="70">
        <v>155</v>
      </c>
      <c r="H51" s="72">
        <v>179</v>
      </c>
      <c r="I51" s="61">
        <f t="shared" si="7"/>
        <v>1072</v>
      </c>
      <c r="J51" s="62">
        <f t="shared" si="8"/>
        <v>178.66666666666666</v>
      </c>
      <c r="K51" s="66">
        <f t="shared" si="9"/>
        <v>210</v>
      </c>
      <c r="L51" s="66">
        <f t="shared" si="10"/>
        <v>61</v>
      </c>
      <c r="M51" s="67">
        <v>3</v>
      </c>
      <c r="N51" s="26">
        <f t="shared" si="6"/>
        <v>210</v>
      </c>
      <c r="O51" s="64">
        <f t="shared" si="11"/>
        <v>149</v>
      </c>
      <c r="P51" s="68"/>
      <c r="Q51" s="68"/>
      <c r="R51" s="68"/>
      <c r="S51" s="68"/>
      <c r="T51" s="68"/>
      <c r="U51" s="68"/>
    </row>
    <row r="52" spans="1:16" s="69" customFormat="1" ht="12" customHeight="1" thickBot="1">
      <c r="A52" s="76">
        <v>41</v>
      </c>
      <c r="B52" s="50" t="s">
        <v>38</v>
      </c>
      <c r="C52" s="77">
        <v>170</v>
      </c>
      <c r="D52" s="45">
        <v>193</v>
      </c>
      <c r="E52" s="73">
        <v>185</v>
      </c>
      <c r="F52" s="74">
        <v>169</v>
      </c>
      <c r="G52" s="73">
        <v>154</v>
      </c>
      <c r="H52" s="74">
        <v>200</v>
      </c>
      <c r="I52" s="61">
        <f t="shared" si="7"/>
        <v>1071</v>
      </c>
      <c r="J52" s="62">
        <f t="shared" si="8"/>
        <v>178.5</v>
      </c>
      <c r="K52" s="66">
        <f t="shared" si="9"/>
        <v>200</v>
      </c>
      <c r="L52" s="66">
        <f t="shared" si="10"/>
        <v>46</v>
      </c>
      <c r="M52" s="67">
        <v>4</v>
      </c>
      <c r="N52" s="26">
        <f t="shared" si="6"/>
        <v>200</v>
      </c>
      <c r="O52" s="64">
        <f t="shared" si="11"/>
        <v>154</v>
      </c>
      <c r="P52" s="68"/>
    </row>
    <row r="53" spans="1:16" s="69" customFormat="1" ht="12" customHeight="1" thickBot="1">
      <c r="A53" s="150">
        <v>25</v>
      </c>
      <c r="B53" s="28" t="s">
        <v>80</v>
      </c>
      <c r="C53" s="35">
        <v>187</v>
      </c>
      <c r="D53" s="72">
        <v>155</v>
      </c>
      <c r="E53" s="70">
        <v>166</v>
      </c>
      <c r="F53" s="72">
        <v>151</v>
      </c>
      <c r="G53" s="70">
        <v>231</v>
      </c>
      <c r="H53" s="72">
        <v>177</v>
      </c>
      <c r="I53" s="61">
        <f t="shared" si="7"/>
        <v>1067</v>
      </c>
      <c r="J53" s="62">
        <f t="shared" si="8"/>
        <v>177.83333333333334</v>
      </c>
      <c r="K53" s="152">
        <f t="shared" si="9"/>
        <v>231</v>
      </c>
      <c r="L53" s="66">
        <f t="shared" si="10"/>
        <v>80</v>
      </c>
      <c r="M53" s="67">
        <v>5</v>
      </c>
      <c r="N53" s="26">
        <f t="shared" si="6"/>
        <v>231</v>
      </c>
      <c r="O53" s="64">
        <f t="shared" si="11"/>
        <v>151</v>
      </c>
      <c r="P53" s="75"/>
    </row>
    <row r="54" spans="1:16" s="69" customFormat="1" ht="12" customHeight="1" thickBot="1">
      <c r="A54" s="76">
        <v>26</v>
      </c>
      <c r="B54" s="18" t="s">
        <v>82</v>
      </c>
      <c r="C54" s="77">
        <v>185</v>
      </c>
      <c r="D54" s="59">
        <v>155</v>
      </c>
      <c r="E54" s="60">
        <v>198</v>
      </c>
      <c r="F54" s="45">
        <v>175</v>
      </c>
      <c r="G54" s="60">
        <v>191</v>
      </c>
      <c r="H54" s="59">
        <v>149</v>
      </c>
      <c r="I54" s="61">
        <f t="shared" si="7"/>
        <v>1053</v>
      </c>
      <c r="J54" s="62">
        <f t="shared" si="8"/>
        <v>175.5</v>
      </c>
      <c r="K54" s="66">
        <f t="shared" si="9"/>
        <v>198</v>
      </c>
      <c r="L54" s="66">
        <f t="shared" si="10"/>
        <v>49</v>
      </c>
      <c r="M54" s="78">
        <v>6</v>
      </c>
      <c r="N54" s="26">
        <f t="shared" si="6"/>
        <v>198</v>
      </c>
      <c r="O54" s="64">
        <f t="shared" si="11"/>
        <v>149</v>
      </c>
      <c r="P54" s="68"/>
    </row>
    <row r="55" spans="1:16" s="69" customFormat="1" ht="12" customHeight="1" thickBot="1">
      <c r="A55" s="79">
        <v>37</v>
      </c>
      <c r="B55" s="50" t="s">
        <v>73</v>
      </c>
      <c r="C55" s="60">
        <v>158</v>
      </c>
      <c r="D55" s="59">
        <v>182</v>
      </c>
      <c r="E55" s="31">
        <v>163</v>
      </c>
      <c r="F55" s="59">
        <v>152</v>
      </c>
      <c r="G55" s="60">
        <v>113</v>
      </c>
      <c r="H55" s="59">
        <v>122</v>
      </c>
      <c r="I55" s="61">
        <f t="shared" si="7"/>
        <v>890</v>
      </c>
      <c r="J55" s="62">
        <f t="shared" si="8"/>
        <v>148.33333333333334</v>
      </c>
      <c r="K55" s="66">
        <f t="shared" si="9"/>
        <v>182</v>
      </c>
      <c r="L55" s="80">
        <f t="shared" si="10"/>
        <v>69</v>
      </c>
      <c r="M55" s="67">
        <v>7</v>
      </c>
      <c r="N55" s="26">
        <f t="shared" si="6"/>
        <v>182</v>
      </c>
      <c r="O55" s="64">
        <f t="shared" si="11"/>
        <v>113</v>
      </c>
      <c r="P55" s="68"/>
    </row>
    <row r="56" spans="1:16" s="69" customFormat="1" ht="12" customHeight="1" thickBot="1">
      <c r="A56" s="149">
        <v>20</v>
      </c>
      <c r="B56" s="44" t="s">
        <v>71</v>
      </c>
      <c r="C56" s="60">
        <v>148</v>
      </c>
      <c r="D56" s="59">
        <v>98</v>
      </c>
      <c r="E56" s="60">
        <v>165</v>
      </c>
      <c r="F56" s="45">
        <v>171</v>
      </c>
      <c r="G56" s="60">
        <v>152</v>
      </c>
      <c r="H56" s="59">
        <v>122</v>
      </c>
      <c r="I56" s="61">
        <f t="shared" si="7"/>
        <v>856</v>
      </c>
      <c r="J56" s="62">
        <f t="shared" si="8"/>
        <v>142.66666666666666</v>
      </c>
      <c r="K56" s="66">
        <f t="shared" si="9"/>
        <v>171</v>
      </c>
      <c r="L56" s="80">
        <f t="shared" si="10"/>
        <v>73</v>
      </c>
      <c r="M56" s="67">
        <v>8</v>
      </c>
      <c r="N56" s="26">
        <f t="shared" si="6"/>
        <v>171</v>
      </c>
      <c r="O56" s="64">
        <f t="shared" si="11"/>
        <v>98</v>
      </c>
      <c r="P56" s="68"/>
    </row>
    <row r="57" spans="1:15" s="16" customFormat="1" ht="12.75" customHeight="1" hidden="1">
      <c r="A57" s="34"/>
      <c r="B57" s="81"/>
      <c r="C57" s="60"/>
      <c r="D57" s="59"/>
      <c r="E57" s="60"/>
      <c r="F57" s="59"/>
      <c r="G57" s="60"/>
      <c r="H57" s="59"/>
      <c r="I57" s="61">
        <f t="shared" si="7"/>
      </c>
      <c r="J57" s="62">
        <f t="shared" si="8"/>
      </c>
      <c r="K57" s="66">
        <f t="shared" si="9"/>
      </c>
      <c r="L57" s="80">
        <f t="shared" si="10"/>
      </c>
      <c r="M57" s="67">
        <v>10</v>
      </c>
      <c r="N57" s="26">
        <f t="shared" si="6"/>
        <v>0</v>
      </c>
      <c r="O57" s="82"/>
    </row>
    <row r="58" spans="1:14" s="16" customFormat="1" ht="1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</sheetData>
  <sheetProtection selectLockedCells="1" selectUnlockedCells="1"/>
  <mergeCells count="1">
    <mergeCell ref="A47:M47"/>
  </mergeCells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78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S42"/>
  <sheetViews>
    <sheetView zoomScale="70" zoomScaleNormal="70" zoomScalePageLayoutView="0" workbookViewId="0" topLeftCell="A1">
      <selection activeCell="I20" sqref="I20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7.14062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132" t="s">
        <v>46</v>
      </c>
    </row>
    <row r="6" spans="1:6" ht="15.75">
      <c r="A6" s="133" t="s">
        <v>47</v>
      </c>
      <c r="F6" s="133" t="s">
        <v>48</v>
      </c>
    </row>
    <row r="7" spans="1:14" ht="15.75">
      <c r="A7" s="134">
        <v>24</v>
      </c>
      <c r="B7" s="135" t="s">
        <v>76</v>
      </c>
      <c r="C7" s="135">
        <v>227</v>
      </c>
      <c r="D7" s="135">
        <v>202</v>
      </c>
      <c r="F7" s="134">
        <v>24</v>
      </c>
      <c r="G7" s="135" t="s">
        <v>76</v>
      </c>
      <c r="H7" s="135">
        <v>201</v>
      </c>
      <c r="I7" s="135">
        <v>133</v>
      </c>
      <c r="K7" s="136">
        <v>1</v>
      </c>
      <c r="L7" s="137"/>
      <c r="M7" s="137"/>
      <c r="N7" s="137"/>
    </row>
    <row r="8" spans="1:14" ht="15.75">
      <c r="A8" s="134">
        <v>9</v>
      </c>
      <c r="B8" s="135" t="s">
        <v>63</v>
      </c>
      <c r="C8" s="135">
        <v>203</v>
      </c>
      <c r="D8" s="135">
        <v>178</v>
      </c>
      <c r="F8" s="134">
        <v>1</v>
      </c>
      <c r="G8" s="135" t="s">
        <v>32</v>
      </c>
      <c r="H8" s="135">
        <v>175</v>
      </c>
      <c r="I8" s="135">
        <v>157</v>
      </c>
      <c r="K8" s="134">
        <v>24</v>
      </c>
      <c r="L8" s="135" t="s">
        <v>76</v>
      </c>
      <c r="M8" s="135">
        <v>185</v>
      </c>
      <c r="N8" s="135">
        <v>213</v>
      </c>
    </row>
    <row r="9" spans="1:14" ht="15.75">
      <c r="A9" s="138" t="s">
        <v>49</v>
      </c>
      <c r="F9" s="138" t="s">
        <v>50</v>
      </c>
      <c r="G9" s="109"/>
      <c r="H9" s="109"/>
      <c r="I9" s="109"/>
      <c r="K9" s="134">
        <v>11</v>
      </c>
      <c r="L9" s="135" t="s">
        <v>24</v>
      </c>
      <c r="M9" s="135">
        <v>215</v>
      </c>
      <c r="N9" s="135">
        <v>187</v>
      </c>
    </row>
    <row r="10" spans="1:17" ht="15.75">
      <c r="A10" s="134">
        <v>22</v>
      </c>
      <c r="B10" s="135" t="s">
        <v>67</v>
      </c>
      <c r="C10" s="135">
        <v>179</v>
      </c>
      <c r="D10" s="135">
        <v>195</v>
      </c>
      <c r="F10" s="134">
        <v>11</v>
      </c>
      <c r="G10" s="135" t="s">
        <v>24</v>
      </c>
      <c r="H10" s="135">
        <v>248</v>
      </c>
      <c r="I10" s="135">
        <v>193</v>
      </c>
      <c r="K10" s="136">
        <v>2</v>
      </c>
      <c r="L10" s="137"/>
      <c r="M10" s="137"/>
      <c r="N10" s="137"/>
      <c r="P10" s="133">
        <v>3</v>
      </c>
      <c r="Q10" s="133"/>
    </row>
    <row r="11" spans="1:19" ht="15.75">
      <c r="A11" s="134">
        <v>11</v>
      </c>
      <c r="B11" s="135" t="s">
        <v>24</v>
      </c>
      <c r="C11" s="135">
        <v>202</v>
      </c>
      <c r="D11" s="135">
        <v>225</v>
      </c>
      <c r="F11" s="134">
        <v>8</v>
      </c>
      <c r="G11" s="135" t="s">
        <v>75</v>
      </c>
      <c r="H11" s="135">
        <v>200</v>
      </c>
      <c r="I11" s="135">
        <v>176</v>
      </c>
      <c r="K11" s="136"/>
      <c r="L11" s="137"/>
      <c r="M11" s="137"/>
      <c r="N11" s="137"/>
      <c r="P11" s="134">
        <v>11</v>
      </c>
      <c r="Q11" s="135" t="s">
        <v>24</v>
      </c>
      <c r="R11" s="135">
        <v>176</v>
      </c>
      <c r="S11" s="135">
        <v>200</v>
      </c>
    </row>
    <row r="12" spans="1:19" ht="15.75">
      <c r="A12" s="138" t="s">
        <v>51</v>
      </c>
      <c r="F12" s="138" t="s">
        <v>52</v>
      </c>
      <c r="G12" s="109"/>
      <c r="H12" s="109"/>
      <c r="I12" s="109"/>
      <c r="L12" s="109"/>
      <c r="M12" s="109"/>
      <c r="N12" s="109"/>
      <c r="P12" s="134">
        <v>18</v>
      </c>
      <c r="Q12" s="135" t="s">
        <v>25</v>
      </c>
      <c r="R12" s="135">
        <v>177</v>
      </c>
      <c r="S12" s="135">
        <v>211</v>
      </c>
    </row>
    <row r="13" spans="1:17" ht="15.75">
      <c r="A13" s="134">
        <v>20</v>
      </c>
      <c r="B13" s="135" t="s">
        <v>39</v>
      </c>
      <c r="C13" s="135">
        <v>216</v>
      </c>
      <c r="D13" s="135">
        <v>191</v>
      </c>
      <c r="F13" s="134">
        <v>13</v>
      </c>
      <c r="G13" s="135" t="s">
        <v>43</v>
      </c>
      <c r="H13" s="135">
        <v>159</v>
      </c>
      <c r="I13" s="135">
        <v>183</v>
      </c>
      <c r="K13" s="136">
        <v>5</v>
      </c>
      <c r="L13" s="137"/>
      <c r="M13" s="137"/>
      <c r="N13" s="137"/>
      <c r="P13" s="133">
        <v>4</v>
      </c>
      <c r="Q13" s="133"/>
    </row>
    <row r="14" spans="1:17" ht="15.75">
      <c r="A14" s="134">
        <v>13</v>
      </c>
      <c r="B14" s="135" t="s">
        <v>43</v>
      </c>
      <c r="C14" s="135">
        <v>164</v>
      </c>
      <c r="D14" s="135">
        <v>248</v>
      </c>
      <c r="F14" s="134">
        <v>6</v>
      </c>
      <c r="G14" s="135" t="s">
        <v>29</v>
      </c>
      <c r="H14" s="135">
        <v>178</v>
      </c>
      <c r="I14" s="135">
        <v>179</v>
      </c>
      <c r="K14" s="134">
        <v>6</v>
      </c>
      <c r="L14" s="135" t="s">
        <v>29</v>
      </c>
      <c r="M14" s="135">
        <v>186</v>
      </c>
      <c r="N14" s="135">
        <v>180</v>
      </c>
      <c r="P14" s="133"/>
      <c r="Q14" s="133"/>
    </row>
    <row r="15" spans="1:17" ht="15.75">
      <c r="A15" s="138" t="s">
        <v>53</v>
      </c>
      <c r="F15" s="138" t="s">
        <v>54</v>
      </c>
      <c r="G15" s="109"/>
      <c r="H15" s="109"/>
      <c r="I15" s="109"/>
      <c r="K15" s="134">
        <v>18</v>
      </c>
      <c r="L15" s="135" t="s">
        <v>25</v>
      </c>
      <c r="M15" s="135">
        <v>247</v>
      </c>
      <c r="N15" s="135">
        <v>179</v>
      </c>
      <c r="P15" s="133"/>
      <c r="Q15" s="133"/>
    </row>
    <row r="16" spans="1:17" ht="15.75">
      <c r="A16" s="134">
        <v>18</v>
      </c>
      <c r="B16" s="135" t="s">
        <v>25</v>
      </c>
      <c r="C16" s="135">
        <v>177</v>
      </c>
      <c r="D16" s="135">
        <v>256</v>
      </c>
      <c r="F16" s="134">
        <v>18</v>
      </c>
      <c r="G16" s="135" t="s">
        <v>25</v>
      </c>
      <c r="H16" s="135">
        <v>164</v>
      </c>
      <c r="I16" s="135">
        <v>233</v>
      </c>
      <c r="K16" s="136">
        <v>6</v>
      </c>
      <c r="L16" s="137"/>
      <c r="M16" s="137"/>
      <c r="N16" s="137"/>
      <c r="P16" s="133"/>
      <c r="Q16" s="133"/>
    </row>
    <row r="17" spans="1:17" ht="15.75">
      <c r="A17" s="134">
        <v>15</v>
      </c>
      <c r="B17" s="135" t="s">
        <v>68</v>
      </c>
      <c r="C17" s="135">
        <v>171</v>
      </c>
      <c r="D17" s="135">
        <v>201</v>
      </c>
      <c r="F17" s="134">
        <v>3</v>
      </c>
      <c r="G17" s="135" t="s">
        <v>34</v>
      </c>
      <c r="H17" s="135">
        <v>158</v>
      </c>
      <c r="I17" s="135">
        <v>169</v>
      </c>
      <c r="K17" s="136"/>
      <c r="L17" s="137"/>
      <c r="M17" s="137"/>
      <c r="N17" s="137"/>
      <c r="P17" s="133"/>
      <c r="Q17" s="133"/>
    </row>
    <row r="18" spans="1:17" ht="15.75">
      <c r="A18" s="133" t="s">
        <v>52</v>
      </c>
      <c r="F18" s="133" t="s">
        <v>51</v>
      </c>
      <c r="P18" s="133"/>
      <c r="Q18" s="133"/>
    </row>
    <row r="19" spans="1:17" ht="15.75">
      <c r="A19" s="134">
        <v>17</v>
      </c>
      <c r="B19" s="135" t="s">
        <v>26</v>
      </c>
      <c r="C19" s="135">
        <v>162</v>
      </c>
      <c r="D19" s="135">
        <v>179</v>
      </c>
      <c r="F19" s="134">
        <v>16</v>
      </c>
      <c r="G19" s="135" t="s">
        <v>74</v>
      </c>
      <c r="H19" s="135">
        <v>202</v>
      </c>
      <c r="I19" s="135">
        <v>225</v>
      </c>
      <c r="P19" s="133"/>
      <c r="Q19" s="133"/>
    </row>
    <row r="20" spans="1:17" ht="15.75">
      <c r="A20" s="134">
        <v>16</v>
      </c>
      <c r="B20" s="135" t="s">
        <v>74</v>
      </c>
      <c r="C20" s="135">
        <v>205</v>
      </c>
      <c r="D20" s="135">
        <v>146</v>
      </c>
      <c r="F20" s="134">
        <v>4</v>
      </c>
      <c r="G20" s="135" t="s">
        <v>31</v>
      </c>
      <c r="H20" s="135">
        <v>199</v>
      </c>
      <c r="I20" s="135">
        <v>239</v>
      </c>
      <c r="K20" s="133">
        <v>7</v>
      </c>
      <c r="L20" s="133"/>
      <c r="P20" s="133"/>
      <c r="Q20" s="133"/>
    </row>
    <row r="21" spans="1:17" ht="15.75">
      <c r="A21" s="133" t="s">
        <v>54</v>
      </c>
      <c r="F21" s="133" t="s">
        <v>53</v>
      </c>
      <c r="K21" s="134">
        <v>4</v>
      </c>
      <c r="L21" s="135" t="s">
        <v>31</v>
      </c>
      <c r="M21" s="135">
        <v>179</v>
      </c>
      <c r="N21" s="135">
        <v>172</v>
      </c>
      <c r="P21" s="133"/>
      <c r="Q21" s="133"/>
    </row>
    <row r="22" spans="1:17" ht="15.75">
      <c r="A22" s="134">
        <v>19</v>
      </c>
      <c r="B22" s="135" t="s">
        <v>44</v>
      </c>
      <c r="C22" s="135">
        <v>170</v>
      </c>
      <c r="D22" s="135">
        <v>178</v>
      </c>
      <c r="F22" s="134">
        <v>14</v>
      </c>
      <c r="G22" s="135" t="s">
        <v>42</v>
      </c>
      <c r="H22" s="135">
        <v>170</v>
      </c>
      <c r="I22" s="135">
        <v>202</v>
      </c>
      <c r="K22" s="134">
        <v>5</v>
      </c>
      <c r="L22" s="135" t="s">
        <v>77</v>
      </c>
      <c r="M22" s="135">
        <v>210</v>
      </c>
      <c r="N22" s="135">
        <v>167</v>
      </c>
      <c r="P22" s="133">
        <v>5</v>
      </c>
      <c r="Q22" s="133"/>
    </row>
    <row r="23" spans="1:19" ht="15.75">
      <c r="A23" s="134">
        <v>14</v>
      </c>
      <c r="B23" s="135" t="s">
        <v>42</v>
      </c>
      <c r="C23" s="135">
        <v>184</v>
      </c>
      <c r="D23" s="135">
        <v>202</v>
      </c>
      <c r="F23" s="134">
        <v>5</v>
      </c>
      <c r="G23" s="135" t="s">
        <v>77</v>
      </c>
      <c r="H23" s="135">
        <v>193</v>
      </c>
      <c r="I23" s="135">
        <v>201</v>
      </c>
      <c r="K23" s="133">
        <v>8</v>
      </c>
      <c r="L23" s="133"/>
      <c r="P23" s="134">
        <v>5</v>
      </c>
      <c r="Q23" s="135" t="s">
        <v>77</v>
      </c>
      <c r="R23" s="135">
        <v>159</v>
      </c>
      <c r="S23" s="135">
        <v>171</v>
      </c>
    </row>
    <row r="24" spans="1:19" ht="15.75">
      <c r="A24" s="133" t="s">
        <v>50</v>
      </c>
      <c r="F24" s="133" t="s">
        <v>49</v>
      </c>
      <c r="K24" s="133"/>
      <c r="L24" s="133"/>
      <c r="P24" s="134">
        <v>7</v>
      </c>
      <c r="Q24" s="135" t="s">
        <v>61</v>
      </c>
      <c r="R24" s="135">
        <v>210</v>
      </c>
      <c r="S24" s="135">
        <v>183</v>
      </c>
    </row>
    <row r="25" spans="1:17" ht="15.75">
      <c r="A25" s="134">
        <v>21</v>
      </c>
      <c r="B25" s="135" t="s">
        <v>37</v>
      </c>
      <c r="C25" s="135">
        <v>173</v>
      </c>
      <c r="D25" s="135">
        <v>139</v>
      </c>
      <c r="F25" s="134">
        <v>12</v>
      </c>
      <c r="G25" s="135" t="s">
        <v>40</v>
      </c>
      <c r="H25" s="135">
        <v>193</v>
      </c>
      <c r="I25" s="135">
        <v>170</v>
      </c>
      <c r="K25" s="133">
        <v>3</v>
      </c>
      <c r="L25" s="133"/>
      <c r="P25" s="133">
        <v>6</v>
      </c>
      <c r="Q25" s="133"/>
    </row>
    <row r="26" spans="1:14" ht="15.75">
      <c r="A26" s="134">
        <v>12</v>
      </c>
      <c r="B26" s="135" t="s">
        <v>40</v>
      </c>
      <c r="C26" s="135">
        <v>160</v>
      </c>
      <c r="D26" s="135">
        <v>190</v>
      </c>
      <c r="F26" s="134">
        <v>7</v>
      </c>
      <c r="G26" s="135" t="s">
        <v>61</v>
      </c>
      <c r="H26" s="135">
        <v>196</v>
      </c>
      <c r="I26" s="135">
        <v>199</v>
      </c>
      <c r="K26" s="134">
        <v>7</v>
      </c>
      <c r="L26" s="135" t="s">
        <v>61</v>
      </c>
      <c r="M26" s="135">
        <v>174</v>
      </c>
      <c r="N26" s="135">
        <v>225</v>
      </c>
    </row>
    <row r="27" spans="1:14" ht="15.75">
      <c r="A27" s="133" t="s">
        <v>48</v>
      </c>
      <c r="F27" s="133" t="s">
        <v>47</v>
      </c>
      <c r="K27" s="134">
        <v>2</v>
      </c>
      <c r="L27" s="135" t="s">
        <v>28</v>
      </c>
      <c r="M27" s="135">
        <v>188</v>
      </c>
      <c r="N27" s="135">
        <v>171</v>
      </c>
    </row>
    <row r="28" spans="1:12" ht="15.75">
      <c r="A28" s="134">
        <v>23</v>
      </c>
      <c r="B28" s="135" t="s">
        <v>62</v>
      </c>
      <c r="C28" s="135">
        <v>180</v>
      </c>
      <c r="D28" s="135">
        <v>215</v>
      </c>
      <c r="F28" s="134">
        <v>23</v>
      </c>
      <c r="G28" s="135" t="s">
        <v>62</v>
      </c>
      <c r="H28" s="135">
        <v>130</v>
      </c>
      <c r="I28" s="135">
        <v>168</v>
      </c>
      <c r="K28" s="133">
        <v>4</v>
      </c>
      <c r="L28" s="133"/>
    </row>
    <row r="29" spans="1:9" ht="15.75">
      <c r="A29" s="134">
        <v>10</v>
      </c>
      <c r="B29" s="135" t="s">
        <v>41</v>
      </c>
      <c r="C29" s="135">
        <v>177</v>
      </c>
      <c r="D29" s="135">
        <v>190</v>
      </c>
      <c r="F29" s="134">
        <v>2</v>
      </c>
      <c r="G29" s="135" t="s">
        <v>28</v>
      </c>
      <c r="H29" s="135">
        <v>188</v>
      </c>
      <c r="I29" s="135">
        <v>187</v>
      </c>
    </row>
    <row r="31" spans="1:9" ht="15.75">
      <c r="A31" s="109"/>
      <c r="B31" s="109"/>
      <c r="C31" s="109"/>
      <c r="F31" s="133"/>
      <c r="G31" s="139" t="s">
        <v>55</v>
      </c>
      <c r="H31" s="133"/>
      <c r="I31" s="133"/>
    </row>
    <row r="32" spans="1:9" ht="15.75">
      <c r="A32" s="109"/>
      <c r="B32" s="109"/>
      <c r="C32" s="109"/>
      <c r="F32" s="133">
        <v>5</v>
      </c>
      <c r="G32" s="133"/>
      <c r="H32" s="133"/>
      <c r="I32" s="133"/>
    </row>
    <row r="33" spans="1:8" ht="15.75">
      <c r="A33" s="109"/>
      <c r="B33" s="109"/>
      <c r="C33" s="109"/>
      <c r="F33" s="134">
        <v>7</v>
      </c>
      <c r="G33" s="135" t="s">
        <v>61</v>
      </c>
      <c r="H33" s="135">
        <v>195</v>
      </c>
    </row>
    <row r="34" spans="1:8" ht="15.75">
      <c r="A34" s="109"/>
      <c r="B34" s="109"/>
      <c r="C34" s="109"/>
      <c r="F34" s="134">
        <v>18</v>
      </c>
      <c r="G34" s="135" t="s">
        <v>25</v>
      </c>
      <c r="H34" s="135">
        <v>205</v>
      </c>
    </row>
    <row r="35" spans="1:8" ht="15.75">
      <c r="A35" s="109"/>
      <c r="B35" s="109"/>
      <c r="C35" s="109"/>
      <c r="F35" s="133"/>
      <c r="G35" s="133"/>
      <c r="H35" s="133"/>
    </row>
    <row r="36" spans="1:8" ht="15.75">
      <c r="A36" s="109"/>
      <c r="B36" s="109"/>
      <c r="C36" s="109"/>
      <c r="F36" s="133"/>
      <c r="G36" s="133"/>
      <c r="H36" s="133"/>
    </row>
    <row r="37" spans="1:8" ht="15.75">
      <c r="A37" s="109"/>
      <c r="B37" s="109"/>
      <c r="C37" s="109"/>
      <c r="F37" s="133"/>
      <c r="G37" s="139" t="s">
        <v>56</v>
      </c>
      <c r="H37" s="133"/>
    </row>
    <row r="38" spans="1:8" ht="15.75">
      <c r="A38" s="109"/>
      <c r="B38" s="109"/>
      <c r="C38" s="109"/>
      <c r="F38" s="133">
        <v>7</v>
      </c>
      <c r="G38" s="133"/>
      <c r="H38" s="133"/>
    </row>
    <row r="39" spans="1:8" ht="15.75">
      <c r="A39" s="109"/>
      <c r="B39" s="109"/>
      <c r="C39" s="109"/>
      <c r="F39" s="134">
        <v>11</v>
      </c>
      <c r="G39" s="135" t="s">
        <v>24</v>
      </c>
      <c r="H39" s="135">
        <v>201</v>
      </c>
    </row>
    <row r="40" spans="1:8" ht="15.75">
      <c r="A40" s="109"/>
      <c r="B40" s="109"/>
      <c r="C40" s="109"/>
      <c r="F40" s="134">
        <v>5</v>
      </c>
      <c r="G40" s="135" t="s">
        <v>77</v>
      </c>
      <c r="H40" s="135">
        <v>162</v>
      </c>
    </row>
    <row r="41" spans="1:9" ht="15.75">
      <c r="A41" s="109"/>
      <c r="B41" s="109"/>
      <c r="C41" s="109"/>
      <c r="F41" s="133">
        <v>8</v>
      </c>
      <c r="G41" s="133"/>
      <c r="H41" s="109"/>
      <c r="I41" s="109"/>
    </row>
    <row r="42" spans="1:3" ht="15.75">
      <c r="A42" s="109"/>
      <c r="B42" s="109"/>
      <c r="C42" s="109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115" zoomScaleNormal="115" zoomScalePageLayoutView="0" workbookViewId="0" topLeftCell="A1">
      <selection activeCell="F17" sqref="F17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85"/>
      <c r="C1" s="85"/>
      <c r="D1" s="85"/>
      <c r="E1" s="85"/>
      <c r="F1" s="85"/>
      <c r="G1" s="85"/>
      <c r="H1" s="1"/>
      <c r="I1" s="1"/>
      <c r="J1" s="1"/>
      <c r="K1" s="1"/>
      <c r="L1" s="1"/>
      <c r="M1" s="1"/>
      <c r="N1" s="1"/>
      <c r="O1" s="1"/>
      <c r="P1" s="2" t="s">
        <v>0</v>
      </c>
      <c r="S1" s="86"/>
    </row>
    <row r="2" spans="2:22" ht="22.5" customHeight="1">
      <c r="B2" s="87"/>
      <c r="C2" s="88"/>
      <c r="D2" s="87"/>
      <c r="E2" s="87"/>
      <c r="F2" s="87" t="s">
        <v>13</v>
      </c>
      <c r="G2" s="87"/>
      <c r="H2" s="89"/>
      <c r="I2" s="89"/>
      <c r="J2" s="89"/>
      <c r="K2" s="89"/>
      <c r="L2" s="89"/>
      <c r="M2" s="89"/>
      <c r="N2" s="89"/>
      <c r="O2" s="89"/>
      <c r="P2" s="2" t="s">
        <v>1</v>
      </c>
      <c r="V2" s="86"/>
    </row>
    <row r="3" spans="2:22" ht="22.5" customHeight="1">
      <c r="B3" s="87"/>
      <c r="C3" s="88"/>
      <c r="D3" s="87"/>
      <c r="E3" s="87"/>
      <c r="F3" s="87"/>
      <c r="G3" s="87"/>
      <c r="H3" s="89"/>
      <c r="I3" s="89"/>
      <c r="J3" s="89"/>
      <c r="K3" s="89"/>
      <c r="L3" s="89"/>
      <c r="M3" s="89"/>
      <c r="N3" s="89"/>
      <c r="O3" s="89"/>
      <c r="P3" s="2" t="s">
        <v>2</v>
      </c>
      <c r="V3" s="86"/>
    </row>
    <row r="4" spans="2:16" ht="28.5" customHeight="1">
      <c r="B4" s="87"/>
      <c r="C4" s="87"/>
      <c r="D4" s="87"/>
      <c r="E4" s="87"/>
      <c r="F4" s="87"/>
      <c r="G4" s="90" t="s">
        <v>59</v>
      </c>
      <c r="H4" s="90"/>
      <c r="I4" s="89"/>
      <c r="P4" s="2"/>
    </row>
    <row r="5" spans="1:18" ht="14.25" customHeight="1">
      <c r="A5" s="156" t="s">
        <v>14</v>
      </c>
      <c r="B5" s="156"/>
      <c r="C5" s="91" t="s">
        <v>15</v>
      </c>
      <c r="D5" s="91" t="s">
        <v>16</v>
      </c>
      <c r="E5" s="91" t="s">
        <v>17</v>
      </c>
      <c r="F5" s="91">
        <v>1</v>
      </c>
      <c r="G5" s="92" t="s">
        <v>18</v>
      </c>
      <c r="H5" s="91">
        <v>2</v>
      </c>
      <c r="I5" s="92" t="s">
        <v>18</v>
      </c>
      <c r="J5" s="91">
        <v>3</v>
      </c>
      <c r="K5" s="92" t="s">
        <v>18</v>
      </c>
      <c r="L5" s="91">
        <v>4</v>
      </c>
      <c r="M5" s="92" t="s">
        <v>18</v>
      </c>
      <c r="N5" s="91">
        <v>5</v>
      </c>
      <c r="O5" s="92" t="s">
        <v>18</v>
      </c>
      <c r="P5" s="91" t="s">
        <v>18</v>
      </c>
      <c r="Q5" s="91" t="s">
        <v>19</v>
      </c>
      <c r="R5" s="91"/>
    </row>
    <row r="6" spans="1:18" ht="17.25" customHeight="1" thickBot="1">
      <c r="A6" s="93">
        <v>4</v>
      </c>
      <c r="B6" s="94" t="str">
        <f>квалификация!B52</f>
        <v>Иванова О.</v>
      </c>
      <c r="C6" s="95">
        <f>квалификация!I52</f>
        <v>1071</v>
      </c>
      <c r="D6" s="96">
        <f aca="true" t="shared" si="0" ref="D6:D11">SUM(C6,F6:O6)</f>
        <v>2151</v>
      </c>
      <c r="E6" s="97">
        <f aca="true" t="shared" si="1" ref="E6:E11">SUM(C6,F6,H6,J6,L6,N6)/(11-COUNTBLANK(F6:P6)/2)</f>
        <v>184.63636363636363</v>
      </c>
      <c r="F6" s="98">
        <v>177</v>
      </c>
      <c r="G6" s="98">
        <v>30</v>
      </c>
      <c r="H6" s="98">
        <v>214</v>
      </c>
      <c r="I6" s="98">
        <v>30</v>
      </c>
      <c r="J6" s="98">
        <v>180</v>
      </c>
      <c r="K6" s="98">
        <v>0</v>
      </c>
      <c r="L6" s="98">
        <v>195</v>
      </c>
      <c r="M6" s="98">
        <v>30</v>
      </c>
      <c r="N6" s="98">
        <v>194</v>
      </c>
      <c r="O6" s="98">
        <v>30</v>
      </c>
      <c r="P6" s="96">
        <f aca="true" t="shared" si="2" ref="P6:P11">SUM(G6,I6,K6,M6,O6)</f>
        <v>120</v>
      </c>
      <c r="Q6" s="97">
        <f aca="true" t="shared" si="3" ref="Q6:Q11">AVERAGE(F6,H6,J6,L6,N6)</f>
        <v>192</v>
      </c>
      <c r="R6" s="95">
        <v>1</v>
      </c>
    </row>
    <row r="7" spans="1:18" ht="14.25" customHeight="1" thickBot="1">
      <c r="A7" s="93">
        <v>1</v>
      </c>
      <c r="B7" s="94" t="str">
        <f>квалификация!B49</f>
        <v>Лихолай А.</v>
      </c>
      <c r="C7" s="95">
        <f>квалификация!I49</f>
        <v>1174</v>
      </c>
      <c r="D7" s="96">
        <f t="shared" si="0"/>
        <v>2095</v>
      </c>
      <c r="E7" s="97">
        <f t="shared" si="1"/>
        <v>185</v>
      </c>
      <c r="F7" s="98">
        <v>179</v>
      </c>
      <c r="G7" s="98">
        <v>0</v>
      </c>
      <c r="H7" s="98">
        <v>146</v>
      </c>
      <c r="I7" s="98">
        <v>0</v>
      </c>
      <c r="J7" s="98">
        <v>190</v>
      </c>
      <c r="K7" s="98">
        <v>30</v>
      </c>
      <c r="L7" s="98">
        <v>186</v>
      </c>
      <c r="M7" s="98">
        <v>0</v>
      </c>
      <c r="N7" s="98">
        <v>160</v>
      </c>
      <c r="O7" s="98">
        <v>30</v>
      </c>
      <c r="P7" s="96">
        <f t="shared" si="2"/>
        <v>60</v>
      </c>
      <c r="Q7" s="97">
        <f t="shared" si="3"/>
        <v>172.2</v>
      </c>
      <c r="R7" s="95">
        <v>2</v>
      </c>
    </row>
    <row r="8" spans="1:18" ht="16.5" thickBot="1">
      <c r="A8" s="93">
        <v>3</v>
      </c>
      <c r="B8" s="94" t="str">
        <f>квалификация!B51</f>
        <v>Шатыгина И.</v>
      </c>
      <c r="C8" s="95">
        <f>квалификация!I51</f>
        <v>1072</v>
      </c>
      <c r="D8" s="96">
        <f t="shared" si="0"/>
        <v>2049</v>
      </c>
      <c r="E8" s="97">
        <f t="shared" si="1"/>
        <v>178.0909090909091</v>
      </c>
      <c r="F8" s="98">
        <v>168</v>
      </c>
      <c r="G8" s="99">
        <v>0</v>
      </c>
      <c r="H8" s="98">
        <v>208</v>
      </c>
      <c r="I8" s="98">
        <v>30</v>
      </c>
      <c r="J8" s="98">
        <v>149</v>
      </c>
      <c r="K8" s="98">
        <v>0</v>
      </c>
      <c r="L8" s="98">
        <v>192</v>
      </c>
      <c r="M8" s="100">
        <v>30</v>
      </c>
      <c r="N8" s="100">
        <v>170</v>
      </c>
      <c r="O8" s="100">
        <v>30</v>
      </c>
      <c r="P8" s="96">
        <f t="shared" si="2"/>
        <v>90</v>
      </c>
      <c r="Q8" s="97">
        <f t="shared" si="3"/>
        <v>177.4</v>
      </c>
      <c r="R8" s="95">
        <v>3</v>
      </c>
    </row>
    <row r="9" spans="1:18" ht="16.5" thickBot="1">
      <c r="A9" s="93">
        <v>2</v>
      </c>
      <c r="B9" s="94" t="str">
        <f>квалификация!B50</f>
        <v>Корецкая Я.</v>
      </c>
      <c r="C9" s="95">
        <f>квалификация!I50</f>
        <v>1072</v>
      </c>
      <c r="D9" s="96">
        <f t="shared" si="0"/>
        <v>2040</v>
      </c>
      <c r="E9" s="97">
        <f t="shared" si="1"/>
        <v>177.27272727272728</v>
      </c>
      <c r="F9" s="98">
        <v>191</v>
      </c>
      <c r="G9" s="98">
        <v>30</v>
      </c>
      <c r="H9" s="98">
        <v>159</v>
      </c>
      <c r="I9" s="98">
        <v>0</v>
      </c>
      <c r="J9" s="98">
        <v>169</v>
      </c>
      <c r="K9" s="98">
        <v>30</v>
      </c>
      <c r="L9" s="98">
        <v>210</v>
      </c>
      <c r="M9" s="98">
        <v>30</v>
      </c>
      <c r="N9" s="98">
        <v>149</v>
      </c>
      <c r="O9" s="98">
        <v>0</v>
      </c>
      <c r="P9" s="96">
        <f t="shared" si="2"/>
        <v>90</v>
      </c>
      <c r="Q9" s="97">
        <f t="shared" si="3"/>
        <v>175.6</v>
      </c>
      <c r="R9" s="95">
        <v>4</v>
      </c>
    </row>
    <row r="10" spans="1:22" ht="16.5" thickBot="1">
      <c r="A10" s="93">
        <v>6</v>
      </c>
      <c r="B10" s="94" t="str">
        <f>квалификация!B54</f>
        <v>Ульянова А.</v>
      </c>
      <c r="C10" s="95">
        <f>квалификация!I54</f>
        <v>1053</v>
      </c>
      <c r="D10" s="96">
        <f t="shared" si="0"/>
        <v>2003</v>
      </c>
      <c r="E10" s="97">
        <f t="shared" si="1"/>
        <v>176.63636363636363</v>
      </c>
      <c r="F10" s="98">
        <v>190</v>
      </c>
      <c r="G10" s="98">
        <v>30</v>
      </c>
      <c r="H10" s="98">
        <v>193</v>
      </c>
      <c r="I10" s="98">
        <v>0</v>
      </c>
      <c r="J10" s="98">
        <v>167</v>
      </c>
      <c r="K10" s="98">
        <v>30</v>
      </c>
      <c r="L10" s="98">
        <v>176</v>
      </c>
      <c r="M10" s="98">
        <v>0</v>
      </c>
      <c r="N10" s="98">
        <v>164</v>
      </c>
      <c r="O10" s="98">
        <v>0</v>
      </c>
      <c r="P10" s="96">
        <f t="shared" si="2"/>
        <v>60</v>
      </c>
      <c r="Q10" s="97">
        <f t="shared" si="3"/>
        <v>178</v>
      </c>
      <c r="R10" s="95">
        <v>5</v>
      </c>
      <c r="V10" s="101"/>
    </row>
    <row r="11" spans="1:22" ht="16.5" thickBot="1">
      <c r="A11" s="93">
        <v>5</v>
      </c>
      <c r="B11" s="94" t="str">
        <f>квалификация!B53</f>
        <v>Майорова О.</v>
      </c>
      <c r="C11" s="95">
        <f>квалификация!I53</f>
        <v>1067</v>
      </c>
      <c r="D11" s="96">
        <f t="shared" si="0"/>
        <v>1883</v>
      </c>
      <c r="E11" s="97">
        <f t="shared" si="1"/>
        <v>168.45454545454547</v>
      </c>
      <c r="F11" s="98">
        <v>142</v>
      </c>
      <c r="G11" s="98">
        <v>0</v>
      </c>
      <c r="H11" s="98">
        <v>186</v>
      </c>
      <c r="I11" s="98">
        <v>30</v>
      </c>
      <c r="J11" s="98">
        <v>146</v>
      </c>
      <c r="K11" s="98">
        <v>0</v>
      </c>
      <c r="L11" s="98">
        <v>155</v>
      </c>
      <c r="M11" s="98">
        <v>0</v>
      </c>
      <c r="N11" s="98">
        <v>157</v>
      </c>
      <c r="O11" s="98">
        <v>0</v>
      </c>
      <c r="P11" s="96">
        <f t="shared" si="2"/>
        <v>30</v>
      </c>
      <c r="Q11" s="97">
        <f t="shared" si="3"/>
        <v>157.2</v>
      </c>
      <c r="R11" s="95">
        <v>6</v>
      </c>
      <c r="V11" s="101"/>
    </row>
    <row r="12" ht="12.75">
      <c r="V12" s="101"/>
    </row>
    <row r="13" spans="1:22" ht="12.75">
      <c r="A13" s="102"/>
      <c r="E13" t="s">
        <v>20</v>
      </c>
      <c r="V13" s="101"/>
    </row>
    <row r="14" spans="1:22" ht="12.75">
      <c r="A14" s="102"/>
      <c r="V14" s="101"/>
    </row>
    <row r="15" spans="1:22" ht="12.75">
      <c r="A15" s="102"/>
      <c r="V15" s="101"/>
    </row>
    <row r="16" spans="1:22" s="103" customFormat="1" ht="12.75">
      <c r="A16" s="10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84"/>
    </row>
    <row r="17" spans="1:22" s="103" customFormat="1" ht="12.75">
      <c r="A17" s="10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84"/>
    </row>
    <row r="18" spans="1:22" ht="12.75">
      <c r="A18" s="102"/>
      <c r="V18" s="101"/>
    </row>
    <row r="19" spans="1:22" ht="12.75">
      <c r="A19" s="102"/>
      <c r="V19" s="101"/>
    </row>
    <row r="20" spans="1:22" ht="12.75">
      <c r="A20" s="102"/>
      <c r="V20" s="101"/>
    </row>
    <row r="21" spans="1:22" ht="12.75">
      <c r="A21" s="102"/>
      <c r="V21" s="101"/>
    </row>
    <row r="22" ht="12.75">
      <c r="A22" s="102"/>
    </row>
    <row r="23" ht="12.75">
      <c r="A23" s="102"/>
    </row>
    <row r="24" ht="12.75">
      <c r="A24" s="102"/>
    </row>
    <row r="29" spans="22:38" ht="12.75"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5"/>
      <c r="AK29" s="105"/>
      <c r="AL29" s="105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84660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tabSelected="1" zoomScale="70" zoomScaleNormal="70" zoomScalePageLayoutView="0" workbookViewId="0" topLeftCell="A1">
      <selection activeCell="M42" sqref="M42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106"/>
      <c r="C2" s="106"/>
      <c r="D2" s="106"/>
      <c r="E2" s="106" t="s">
        <v>20</v>
      </c>
      <c r="F2" s="107"/>
    </row>
    <row r="3" ht="14.25" customHeight="1"/>
    <row r="4" spans="2:12" ht="20.25">
      <c r="B4" s="106"/>
      <c r="C4" s="106"/>
      <c r="D4" s="107"/>
      <c r="E4" s="107" t="s">
        <v>21</v>
      </c>
      <c r="F4" s="107"/>
      <c r="G4" s="108"/>
      <c r="J4" s="109"/>
      <c r="K4" s="101"/>
      <c r="L4" s="101"/>
    </row>
    <row r="5" spans="4:12" ht="15.75">
      <c r="D5" s="108"/>
      <c r="E5" s="108"/>
      <c r="F5" s="108"/>
      <c r="G5" s="108"/>
      <c r="J5" s="109"/>
      <c r="K5" s="101"/>
      <c r="L5" s="101"/>
    </row>
    <row r="6" spans="4:12" ht="15.75">
      <c r="D6" s="108"/>
      <c r="E6" s="108"/>
      <c r="F6" s="108"/>
      <c r="G6" s="108"/>
      <c r="J6" s="109"/>
      <c r="K6" s="101"/>
      <c r="L6" s="101"/>
    </row>
    <row r="7" spans="2:10" ht="18">
      <c r="B7" s="110"/>
      <c r="C7" s="111"/>
      <c r="D7" s="112"/>
      <c r="E7" s="112"/>
      <c r="F7" s="113"/>
      <c r="G7" s="108"/>
      <c r="J7" s="4"/>
    </row>
    <row r="8" spans="2:10" ht="18">
      <c r="B8" s="110"/>
      <c r="C8" s="114"/>
      <c r="D8" s="115"/>
      <c r="E8" s="115"/>
      <c r="F8" s="116"/>
      <c r="G8" s="116"/>
      <c r="J8" s="4"/>
    </row>
    <row r="9" spans="2:10" ht="18">
      <c r="B9" s="117">
        <v>4</v>
      </c>
      <c r="C9" s="118" t="s">
        <v>83</v>
      </c>
      <c r="D9" s="119">
        <v>170</v>
      </c>
      <c r="E9" s="115"/>
      <c r="F9" s="108"/>
      <c r="G9" s="108"/>
      <c r="H9" s="108"/>
      <c r="I9" s="108"/>
      <c r="J9" s="4"/>
    </row>
    <row r="10" spans="2:10" ht="18">
      <c r="B10" s="111"/>
      <c r="C10" s="120"/>
      <c r="D10" s="121"/>
      <c r="E10" s="122"/>
      <c r="F10" s="123"/>
      <c r="G10" s="115"/>
      <c r="H10" s="115"/>
      <c r="I10" s="108"/>
      <c r="J10" s="4"/>
    </row>
    <row r="11" spans="2:10" ht="18">
      <c r="B11" s="111"/>
      <c r="C11" s="124"/>
      <c r="D11" s="125"/>
      <c r="E11" s="115"/>
      <c r="F11" s="118" t="s">
        <v>83</v>
      </c>
      <c r="G11" s="119">
        <v>203</v>
      </c>
      <c r="H11" s="115"/>
      <c r="I11" s="108"/>
      <c r="J11" s="4"/>
    </row>
    <row r="12" spans="2:10" ht="18">
      <c r="B12" s="111"/>
      <c r="C12" s="124"/>
      <c r="D12" s="125"/>
      <c r="E12" s="115"/>
      <c r="F12" s="120"/>
      <c r="G12" s="121"/>
      <c r="H12" s="122"/>
      <c r="I12" s="123"/>
      <c r="J12" s="109"/>
    </row>
    <row r="13" spans="2:12" ht="18">
      <c r="B13" s="111"/>
      <c r="C13" s="126"/>
      <c r="D13" s="127">
        <v>165</v>
      </c>
      <c r="E13" s="116"/>
      <c r="F13" s="124"/>
      <c r="G13" s="116"/>
      <c r="H13" s="115"/>
      <c r="I13" s="118" t="s">
        <v>27</v>
      </c>
      <c r="J13" s="128">
        <v>211</v>
      </c>
      <c r="K13" s="101"/>
      <c r="L13" s="101"/>
    </row>
    <row r="14" spans="2:12" ht="18">
      <c r="B14" s="117">
        <v>3</v>
      </c>
      <c r="C14" s="118" t="s">
        <v>35</v>
      </c>
      <c r="D14" s="116"/>
      <c r="E14" s="129">
        <v>2</v>
      </c>
      <c r="F14" s="124"/>
      <c r="G14" s="116"/>
      <c r="H14" s="115"/>
      <c r="I14" s="120"/>
      <c r="J14" s="109"/>
      <c r="K14" s="101"/>
      <c r="L14" s="101"/>
    </row>
    <row r="15" spans="2:12" ht="18">
      <c r="B15" s="111"/>
      <c r="C15" s="130"/>
      <c r="D15" s="115"/>
      <c r="E15" s="116"/>
      <c r="F15" s="126"/>
      <c r="G15" s="119">
        <v>162</v>
      </c>
      <c r="H15" s="116"/>
      <c r="I15" s="124"/>
      <c r="J15" s="109"/>
      <c r="K15" s="101"/>
      <c r="L15" s="118" t="s">
        <v>27</v>
      </c>
    </row>
    <row r="16" spans="2:12" ht="18">
      <c r="B16" s="111"/>
      <c r="C16" s="112"/>
      <c r="D16" s="112"/>
      <c r="E16" s="112"/>
      <c r="F16" s="118" t="s">
        <v>84</v>
      </c>
      <c r="G16" s="116"/>
      <c r="H16" s="129">
        <v>1</v>
      </c>
      <c r="I16" s="124"/>
      <c r="J16" s="109"/>
      <c r="K16" s="101"/>
      <c r="L16" s="101"/>
    </row>
    <row r="17" spans="3:12" ht="18">
      <c r="C17" s="108"/>
      <c r="D17" s="108"/>
      <c r="E17" s="108"/>
      <c r="F17" s="130"/>
      <c r="G17" s="115"/>
      <c r="H17" s="116"/>
      <c r="I17" s="126"/>
      <c r="J17" s="109"/>
      <c r="K17" s="101"/>
      <c r="L17" s="101"/>
    </row>
    <row r="18" spans="3:12" ht="18">
      <c r="C18" s="108"/>
      <c r="D18" s="108"/>
      <c r="E18" s="108"/>
      <c r="F18" s="108"/>
      <c r="G18" s="108"/>
      <c r="H18" s="112"/>
      <c r="I18" s="118" t="s">
        <v>85</v>
      </c>
      <c r="J18" s="109">
        <v>180</v>
      </c>
      <c r="K18" s="101"/>
      <c r="L18" s="101"/>
    </row>
    <row r="19" spans="9:12" ht="15.75">
      <c r="I19" s="131"/>
      <c r="J19" s="109"/>
      <c r="K19" s="101"/>
      <c r="L19" s="101"/>
    </row>
    <row r="20" spans="7:9" ht="12.75">
      <c r="G20" s="101"/>
      <c r="H20" s="101"/>
      <c r="I20" s="101"/>
    </row>
  </sheetData>
  <sheetProtection selectLockedCells="1" selectUnlockedCells="1"/>
  <conditionalFormatting sqref="C9 C14 I13 F11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484982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2013-03-08T08:00:12Z</cp:lastPrinted>
  <dcterms:created xsi:type="dcterms:W3CDTF">2013-03-08T08:53:33Z</dcterms:created>
  <dcterms:modified xsi:type="dcterms:W3CDTF">2013-03-08T15:36:16Z</dcterms:modified>
  <cp:category/>
  <cp:version/>
  <cp:contentType/>
  <cp:contentStatus/>
</cp:coreProperties>
</file>